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acunodstvo4\Documents\I. IZMJENE I DOPUNE PROR\"/>
    </mc:Choice>
  </mc:AlternateContent>
  <xr:revisionPtr revIDLastSave="0" documentId="13_ncr:1_{8D180B59-C5A9-418A-964A-9F4ED510FD74}" xr6:coauthVersionLast="47" xr6:coauthVersionMax="47" xr10:uidLastSave="{00000000-0000-0000-0000-000000000000}"/>
  <bookViews>
    <workbookView xWindow="-120" yWindow="-120" windowWidth="29040" windowHeight="15720" firstSheet="2" activeTab="6" xr2:uid="{00000000-000D-0000-FFFF-FFFF00000000}"/>
  </bookViews>
  <sheets>
    <sheet name="Sažetak" sheetId="1" r:id="rId1"/>
    <sheet name="Račun prihoda i rashoda-ekonom" sheetId="2" r:id="rId2"/>
    <sheet name="Račun prihoda i rashoda-izvori" sheetId="3" r:id="rId3"/>
    <sheet name="Račun rashoda-funkcija" sheetId="4" r:id="rId4"/>
    <sheet name="Račun financiranja -ek.kl." sheetId="8" r:id="rId5"/>
    <sheet name="Račun financiranja-izvori" sheetId="7" r:id="rId6"/>
    <sheet name="Posebni dio" sheetId="5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3" l="1"/>
  <c r="D10" i="3" s="1"/>
  <c r="E36" i="5"/>
  <c r="D48" i="5"/>
  <c r="D49" i="5"/>
  <c r="D50" i="5"/>
  <c r="D51" i="5"/>
  <c r="D47" i="5"/>
  <c r="D24" i="5"/>
  <c r="D27" i="5"/>
  <c r="D29" i="5"/>
  <c r="D33" i="5"/>
  <c r="D35" i="5"/>
  <c r="E23" i="5"/>
  <c r="E22" i="5" s="1"/>
  <c r="E26" i="5"/>
  <c r="E28" i="5"/>
  <c r="E32" i="5"/>
  <c r="E31" i="5" s="1"/>
  <c r="E30" i="5" s="1"/>
  <c r="E34" i="5"/>
  <c r="E17" i="5"/>
  <c r="E16" i="5" s="1"/>
  <c r="E15" i="5" s="1"/>
  <c r="C34" i="5"/>
  <c r="C32" i="5"/>
  <c r="C31" i="5" s="1"/>
  <c r="C30" i="5" s="1"/>
  <c r="C28" i="5"/>
  <c r="C26" i="5"/>
  <c r="C25" i="5" s="1"/>
  <c r="C23" i="5"/>
  <c r="D19" i="5"/>
  <c r="E7" i="5"/>
  <c r="C7" i="5"/>
  <c r="D30" i="3"/>
  <c r="D34" i="3"/>
  <c r="E37" i="3"/>
  <c r="E35" i="3"/>
  <c r="E31" i="3"/>
  <c r="D31" i="3" s="1"/>
  <c r="E28" i="3"/>
  <c r="D28" i="3" s="1"/>
  <c r="E26" i="3"/>
  <c r="E24" i="3"/>
  <c r="D24" i="3"/>
  <c r="D25" i="3"/>
  <c r="D26" i="3"/>
  <c r="D27" i="3"/>
  <c r="D29" i="3"/>
  <c r="D32" i="3"/>
  <c r="D33" i="3"/>
  <c r="D35" i="3"/>
  <c r="D36" i="3"/>
  <c r="D37" i="3"/>
  <c r="D38" i="3"/>
  <c r="C37" i="3"/>
  <c r="C35" i="3"/>
  <c r="C31" i="3"/>
  <c r="C28" i="3"/>
  <c r="C26" i="3"/>
  <c r="C24" i="3"/>
  <c r="E17" i="3"/>
  <c r="E13" i="3"/>
  <c r="D13" i="3" s="1"/>
  <c r="D6" i="3"/>
  <c r="D20" i="3"/>
  <c r="D19" i="3" s="1"/>
  <c r="D18" i="3"/>
  <c r="D17" i="3" s="1"/>
  <c r="D16" i="3"/>
  <c r="D15" i="3"/>
  <c r="D14" i="3"/>
  <c r="D12" i="3"/>
  <c r="D9" i="3"/>
  <c r="D8" i="3" s="1"/>
  <c r="D7" i="3"/>
  <c r="C13" i="3"/>
  <c r="D15" i="2"/>
  <c r="B19" i="1"/>
  <c r="D19" i="1"/>
  <c r="C20" i="1"/>
  <c r="C21" i="1"/>
  <c r="B22" i="1"/>
  <c r="D22" i="1"/>
  <c r="C22" i="1" s="1"/>
  <c r="C23" i="1"/>
  <c r="C24" i="1"/>
  <c r="D10" i="5"/>
  <c r="D11" i="5"/>
  <c r="D12" i="5"/>
  <c r="D13" i="5"/>
  <c r="D9" i="5"/>
  <c r="D8" i="5"/>
  <c r="D95" i="5"/>
  <c r="E73" i="5"/>
  <c r="C73" i="5"/>
  <c r="C48" i="1"/>
  <c r="C39" i="1"/>
  <c r="C34" i="1"/>
  <c r="B25" i="1" l="1"/>
  <c r="C19" i="1"/>
  <c r="D28" i="5"/>
  <c r="D26" i="5"/>
  <c r="D34" i="5"/>
  <c r="E25" i="5"/>
  <c r="C21" i="5"/>
  <c r="D30" i="5"/>
  <c r="C22" i="5"/>
  <c r="D22" i="5" s="1"/>
  <c r="D32" i="5"/>
  <c r="D31" i="5"/>
  <c r="D23" i="5"/>
  <c r="D25" i="1"/>
  <c r="E39" i="5"/>
  <c r="E38" i="5" s="1"/>
  <c r="E43" i="5"/>
  <c r="E42" i="5" s="1"/>
  <c r="E55" i="5"/>
  <c r="E54" i="5" s="1"/>
  <c r="E60" i="5"/>
  <c r="E64" i="5"/>
  <c r="E70" i="5"/>
  <c r="E76" i="5"/>
  <c r="E82" i="5"/>
  <c r="E86" i="5"/>
  <c r="E85" i="5" s="1"/>
  <c r="E90" i="5"/>
  <c r="E94" i="5"/>
  <c r="E93" i="5" s="1"/>
  <c r="E97" i="5"/>
  <c r="D18" i="5"/>
  <c r="D20" i="5"/>
  <c r="D40" i="5"/>
  <c r="D44" i="5"/>
  <c r="D45" i="5"/>
  <c r="D46" i="5"/>
  <c r="D56" i="5"/>
  <c r="D57" i="5"/>
  <c r="D58" i="5"/>
  <c r="D61" i="5"/>
  <c r="D62" i="5"/>
  <c r="D63" i="5"/>
  <c r="D66" i="5"/>
  <c r="D67" i="5"/>
  <c r="D71" i="5"/>
  <c r="D74" i="5"/>
  <c r="D77" i="5"/>
  <c r="D80" i="5"/>
  <c r="D83" i="5"/>
  <c r="D87" i="5"/>
  <c r="D88" i="5"/>
  <c r="D91" i="5"/>
  <c r="D98" i="5"/>
  <c r="C17" i="5"/>
  <c r="C38" i="5"/>
  <c r="C37" i="5" s="1"/>
  <c r="C43" i="5"/>
  <c r="C42" i="5" s="1"/>
  <c r="C55" i="5"/>
  <c r="C54" i="5" s="1"/>
  <c r="C60" i="5"/>
  <c r="C59" i="5" s="1"/>
  <c r="C65" i="5"/>
  <c r="C69" i="5"/>
  <c r="C70" i="5"/>
  <c r="C72" i="5"/>
  <c r="C76" i="5"/>
  <c r="C75" i="5" s="1"/>
  <c r="C79" i="5"/>
  <c r="C78" i="5" s="1"/>
  <c r="C82" i="5"/>
  <c r="C81" i="5" s="1"/>
  <c r="C86" i="5"/>
  <c r="C90" i="5"/>
  <c r="C89" i="5" s="1"/>
  <c r="C94" i="5"/>
  <c r="C93" i="5" s="1"/>
  <c r="C97" i="5"/>
  <c r="C96" i="5" s="1"/>
  <c r="C8" i="4"/>
  <c r="C6" i="4"/>
  <c r="E19" i="3"/>
  <c r="E10" i="3"/>
  <c r="E8" i="3"/>
  <c r="E6" i="3"/>
  <c r="D5" i="3"/>
  <c r="C19" i="3"/>
  <c r="C17" i="3"/>
  <c r="C10" i="3"/>
  <c r="C8" i="3"/>
  <c r="C6" i="3"/>
  <c r="E24" i="2"/>
  <c r="E19" i="2"/>
  <c r="E16" i="2"/>
  <c r="E9" i="2"/>
  <c r="D26" i="2"/>
  <c r="D25" i="2"/>
  <c r="D23" i="2"/>
  <c r="D22" i="2"/>
  <c r="D21" i="2"/>
  <c r="D20" i="2"/>
  <c r="D17" i="2"/>
  <c r="D16" i="2" s="1"/>
  <c r="D14" i="2"/>
  <c r="D13" i="2"/>
  <c r="D12" i="2"/>
  <c r="D11" i="2"/>
  <c r="D10" i="2"/>
  <c r="C24" i="2"/>
  <c r="C19" i="2"/>
  <c r="C18" i="2" s="1"/>
  <c r="C16" i="2"/>
  <c r="C9" i="2"/>
  <c r="C25" i="1" l="1"/>
  <c r="E21" i="5"/>
  <c r="D25" i="5"/>
  <c r="D24" i="2"/>
  <c r="C92" i="5"/>
  <c r="E18" i="2"/>
  <c r="D18" i="2" s="1"/>
  <c r="E8" i="2"/>
  <c r="E5" i="3"/>
  <c r="D78" i="5"/>
  <c r="D43" i="5"/>
  <c r="E89" i="5"/>
  <c r="D89" i="5" s="1"/>
  <c r="C41" i="5"/>
  <c r="C36" i="5" s="1"/>
  <c r="D86" i="5"/>
  <c r="D79" i="5"/>
  <c r="D65" i="5"/>
  <c r="C64" i="5"/>
  <c r="D64" i="5" s="1"/>
  <c r="E59" i="5"/>
  <c r="D59" i="5" s="1"/>
  <c r="C85" i="5"/>
  <c r="D94" i="5"/>
  <c r="C68" i="5"/>
  <c r="D38" i="5"/>
  <c r="E37" i="5"/>
  <c r="D39" i="5"/>
  <c r="E69" i="5"/>
  <c r="D17" i="5"/>
  <c r="D73" i="5"/>
  <c r="E72" i="5"/>
  <c r="D72" i="5" s="1"/>
  <c r="C15" i="5"/>
  <c r="C14" i="5" s="1"/>
  <c r="D90" i="5"/>
  <c r="D82" i="5"/>
  <c r="D55" i="5"/>
  <c r="E41" i="5"/>
  <c r="E75" i="5"/>
  <c r="E81" i="5"/>
  <c r="D76" i="5"/>
  <c r="E96" i="5"/>
  <c r="D7" i="4"/>
  <c r="D10" i="4"/>
  <c r="E6" i="4"/>
  <c r="E8" i="4"/>
  <c r="E23" i="3"/>
  <c r="C23" i="3"/>
  <c r="C5" i="3"/>
  <c r="C8" i="2"/>
  <c r="D9" i="2"/>
  <c r="D60" i="5"/>
  <c r="D70" i="5"/>
  <c r="D97" i="5"/>
  <c r="D9" i="4"/>
  <c r="D19" i="2"/>
  <c r="C5" i="4"/>
  <c r="D21" i="5" l="1"/>
  <c r="E14" i="5"/>
  <c r="D8" i="2"/>
  <c r="E92" i="5"/>
  <c r="E84" i="5"/>
  <c r="D42" i="5"/>
  <c r="C53" i="5"/>
  <c r="D96" i="5"/>
  <c r="D85" i="5"/>
  <c r="C84" i="5"/>
  <c r="D16" i="5"/>
  <c r="D41" i="5"/>
  <c r="D81" i="5"/>
  <c r="D37" i="5"/>
  <c r="D54" i="5"/>
  <c r="E53" i="5"/>
  <c r="E68" i="5"/>
  <c r="D69" i="5"/>
  <c r="D75" i="5"/>
  <c r="D6" i="4"/>
  <c r="D8" i="4"/>
  <c r="E5" i="4"/>
  <c r="D23" i="3"/>
  <c r="D93" i="5"/>
  <c r="E52" i="5" l="1"/>
  <c r="D92" i="5"/>
  <c r="D84" i="5"/>
  <c r="C52" i="5"/>
  <c r="D15" i="5"/>
  <c r="D68" i="5"/>
  <c r="D53" i="5"/>
  <c r="D36" i="5"/>
  <c r="D5" i="4"/>
  <c r="C6" i="5" l="1"/>
  <c r="C5" i="5" s="1"/>
  <c r="D52" i="5"/>
  <c r="D14" i="5"/>
  <c r="D7" i="5" l="1"/>
  <c r="E6" i="5"/>
  <c r="E5" i="5" s="1"/>
  <c r="D6" i="5" l="1"/>
  <c r="D5" i="5" l="1"/>
</calcChain>
</file>

<file path=xl/sharedStrings.xml><?xml version="1.0" encoding="utf-8"?>
<sst xmlns="http://schemas.openxmlformats.org/spreadsheetml/2006/main" count="305" uniqueCount="155">
  <si>
    <t>6 Prihodi poslovanja</t>
  </si>
  <si>
    <t>7 Prihodi od prodaje nefinancijske imovine</t>
  </si>
  <si>
    <t>3 Rashodi poslovanja</t>
  </si>
  <si>
    <t>4 Rashodi za nabavu nefinancijske imovine</t>
  </si>
  <si>
    <t>Razlika - višak/manjak</t>
  </si>
  <si>
    <t xml:space="preserve">Povećanje / smanjenje </t>
  </si>
  <si>
    <t>PRIHODI UKUPNO</t>
  </si>
  <si>
    <t>RASHODI UKUPNO</t>
  </si>
  <si>
    <t>NASTAVNI ZAVOD ZA HITNU MEDICINU</t>
  </si>
  <si>
    <t>VARAŽDINSKE ŽUPANIJE</t>
  </si>
  <si>
    <t>UPRAVNO VIJEĆE</t>
  </si>
  <si>
    <t>I. OPĆI DIO</t>
  </si>
  <si>
    <t>A. SAŽETAK RAČUNA PRIHODA I RASHODA</t>
  </si>
  <si>
    <t>B. SAŽETAK RAČUNA FINANCIRANJA</t>
  </si>
  <si>
    <t>8 Primici od financijske imovine i zaduživanja</t>
  </si>
  <si>
    <t>5 Izdaci za financijsku imovinu i otplate zajmova</t>
  </si>
  <si>
    <t>Povećanje / smanjenje</t>
  </si>
  <si>
    <t>I.OPĆI DIO</t>
  </si>
  <si>
    <t>A1. PRIHODI I RASHODI PREMA EKONOMSKOJ KLASIFIKACIJI</t>
  </si>
  <si>
    <t>SVEUKUPNO</t>
  </si>
  <si>
    <t>A2. PRHODI I RASHODI PREMA IZVORIMA FINANCIRANJA</t>
  </si>
  <si>
    <t>A3. RASHODI PREMA FUNKCIJSKOJ KLASIFIKCIJI</t>
  </si>
  <si>
    <t>II. POSEBNI DIO</t>
  </si>
  <si>
    <t>Plan 2025.</t>
  </si>
  <si>
    <t>Novi plan 2025.</t>
  </si>
  <si>
    <t xml:space="preserve">B. RAČUN FINANCIRANJA </t>
  </si>
  <si>
    <t>B1. RAČUN FINANCIRANJA PREMA EKONOMSKOJ KLASIFIKACIJI</t>
  </si>
  <si>
    <t>Razred/  skupina</t>
  </si>
  <si>
    <t>Naziv</t>
  </si>
  <si>
    <t>Primici od financijske imovine i zaduživanja</t>
  </si>
  <si>
    <t>Primici od zaduživanja</t>
  </si>
  <si>
    <t>Izdaci za financijsku imovinu i otplate zajmova</t>
  </si>
  <si>
    <t>Izdaci za otplatu glavnice primljenih kredita i zajmova</t>
  </si>
  <si>
    <t>Povećanje/smanjenje</t>
  </si>
  <si>
    <t>B2. RAČUN FINANCIRANJA PREMA IZVORIMA FINANCIRANJA</t>
  </si>
  <si>
    <t>Razred/ skupina</t>
  </si>
  <si>
    <t>UKUPNO PRIMICI</t>
  </si>
  <si>
    <t>Opći prihodi i primici</t>
  </si>
  <si>
    <t>Namjenski primici od financijske imovine i zaduživanja</t>
  </si>
  <si>
    <t>UKUPNO IZDACI</t>
  </si>
  <si>
    <t>Vlastiti prihodi</t>
  </si>
  <si>
    <t xml:space="preserve">PRIJEDLOG I. IZMJENA I DOPUNA FINANCIJSKOG PLANA NASTAVNOG ZAVODA ZA HITNU MEDICINU VARAŽDINSKE ŽUPANIJE </t>
  </si>
  <si>
    <t>Temeljem odredbi članka 46. Zakona o proračunu (NN 144/21.) te članka 15. Statuta Upravno vijeće Nastavnog zavoda za hitnu</t>
  </si>
  <si>
    <t>Neto financiranje</t>
  </si>
  <si>
    <t>Višak/manjak + neto financiranje</t>
  </si>
  <si>
    <t>Razred i naziv</t>
  </si>
  <si>
    <t xml:space="preserve">C. PRENESENI VIŠAK ILI PRENESENI MANJAK </t>
  </si>
  <si>
    <t>Prijenos viška/manjka iz prethodne(ih) godine</t>
  </si>
  <si>
    <t>Prijenos viška/manjka u sljedeće razdoblje</t>
  </si>
  <si>
    <t xml:space="preserve">D. VIŠEGODIŠNJI PLAN URAVNOTEŽENJA </t>
  </si>
  <si>
    <t>Višak/manjak iz prethodne(ih) godine koji će serasporediti/ pokriti</t>
  </si>
  <si>
    <t>Višak/manjak tekuće godine</t>
  </si>
  <si>
    <t>Višak/manjak + neto financiranje + prijenos viška/manjka iz prethodne(ih)
 godine - prijenos viška/manjka u sljedeće razdoblje</t>
  </si>
  <si>
    <t>UKUPNO RASHODI</t>
  </si>
  <si>
    <t>UKUPNO PRIHODI</t>
  </si>
  <si>
    <t>Izvor 1</t>
  </si>
  <si>
    <t>Izvor 3</t>
  </si>
  <si>
    <t>Izvor 4</t>
  </si>
  <si>
    <t>Izvor 5</t>
  </si>
  <si>
    <t>Izvor 6</t>
  </si>
  <si>
    <t>Izvor 7</t>
  </si>
  <si>
    <t>Razred/
skupina</t>
  </si>
  <si>
    <t>Opće usluge</t>
  </si>
  <si>
    <t>01</t>
  </si>
  <si>
    <t>013</t>
  </si>
  <si>
    <t>07</t>
  </si>
  <si>
    <t>072</t>
  </si>
  <si>
    <t>076</t>
  </si>
  <si>
    <t>Zdravstvo</t>
  </si>
  <si>
    <t>Službe za vanjske pacijente</t>
  </si>
  <si>
    <t>Poslovi i usluge zdravstva koji nisu drugdje svrstani</t>
  </si>
  <si>
    <t>Opće javne usluge</t>
  </si>
  <si>
    <t>OPĆI PRIHODI I PRIMICI</t>
  </si>
  <si>
    <t>VLASTITI PRIHODI</t>
  </si>
  <si>
    <t>PRIHODI ZA POSEBNE NAMJENE</t>
  </si>
  <si>
    <t>Ostali prihodi za posebne namjene</t>
  </si>
  <si>
    <t>Decentralizirana sredstva</t>
  </si>
  <si>
    <t>POMOĆI</t>
  </si>
  <si>
    <t>Ostale pomoći</t>
  </si>
  <si>
    <t>DONACIJE</t>
  </si>
  <si>
    <t>Donacije</t>
  </si>
  <si>
    <t>Prihodi od nefinancijske imovine</t>
  </si>
  <si>
    <t>PRIHODI OD NEFINANCIJSKE IMOVINE I NADOKNADE ŠTETA S OSNOVA OSIGURANJA</t>
  </si>
  <si>
    <t>Prihodi poslovanja</t>
  </si>
  <si>
    <t>Pomoći iz inozemstva i od subjekata unutar općeg proračuna</t>
  </si>
  <si>
    <t>Prihodi od imovine</t>
  </si>
  <si>
    <t>Prihodi od upravnih i administrativnih pristojbi, pristojbi po posebnim propisima i naknada</t>
  </si>
  <si>
    <t>Prihodi od prodaje proizvoda i robe te pruženih usluga i prihodi od donacija te povrati po protestiranim jamstvima</t>
  </si>
  <si>
    <t>Prihodi iz nadležnog proračuna i od HZZO-a temeljem ugovornih obveza</t>
  </si>
  <si>
    <t>Kazne, upravne mjere i ostali prihodi</t>
  </si>
  <si>
    <t>Prihodi od prodaje nefinancijske imovine</t>
  </si>
  <si>
    <t>Prihodi od prodaje proizvedene dugotrajne imovine</t>
  </si>
  <si>
    <t>Rashodi poslovanja</t>
  </si>
  <si>
    <t>Rashodi za zaposlene</t>
  </si>
  <si>
    <t>Materijalni rashodi</t>
  </si>
  <si>
    <t>Financijski rashodi</t>
  </si>
  <si>
    <t>Naknade građanima i kućanstvima na temelju osiguranja i druge naknade</t>
  </si>
  <si>
    <t>Rashodi za nabavu nefinancijske imovine</t>
  </si>
  <si>
    <t>Rashodi za nabavu neproizvedene dugotrajne imovine</t>
  </si>
  <si>
    <t>Rashodi za nabavu proizvedene dugotrajne imovine</t>
  </si>
  <si>
    <t>Šifra</t>
  </si>
  <si>
    <t>UPRAVNI ODJEL ZA ZDRAVSTVO, SOCIJALNU SKRB, CIVILNO DRUŠTVO I HRVATSKE BRANITELJE</t>
  </si>
  <si>
    <t>ZDRAVSTVENA ZAŠTITA</t>
  </si>
  <si>
    <t>RAZDJEL 16</t>
  </si>
  <si>
    <t>GLAVA 16-2</t>
  </si>
  <si>
    <t>Prihodi za posebne namjene</t>
  </si>
  <si>
    <t>Pomoći</t>
  </si>
  <si>
    <t>Prihodi od nefinancijske imovine i nadoknade šteta s osnove osiguranja</t>
  </si>
  <si>
    <t>PROGRAM 1140</t>
  </si>
  <si>
    <t>PROGRAMI EUROPSKIH POSLOVA</t>
  </si>
  <si>
    <t>K114001</t>
  </si>
  <si>
    <t>A129008</t>
  </si>
  <si>
    <t>A129009</t>
  </si>
  <si>
    <t>A132001</t>
  </si>
  <si>
    <t>Međunarodni projekti u zdravstvu</t>
  </si>
  <si>
    <t>PROGRAM 1290</t>
  </si>
  <si>
    <t>PROGRAMI U ZDRAVSTVENOJ ZAŠTITI IZNAD ZAKONSKOG STANDARDA</t>
  </si>
  <si>
    <t>Nabava opreme i dodatna ulaganja u zdravstvene objekte</t>
  </si>
  <si>
    <t>Izvor 11</t>
  </si>
  <si>
    <t>Program "Zdrava županija"</t>
  </si>
  <si>
    <t>PROGRAM 1320</t>
  </si>
  <si>
    <t>JAVNE USTANOVE U ZDRAVSTVU</t>
  </si>
  <si>
    <t>Redovna djelatnost ustanova u zdravstvu</t>
  </si>
  <si>
    <t>Izvor 31</t>
  </si>
  <si>
    <t>Izvor 43</t>
  </si>
  <si>
    <t>Izvor 52</t>
  </si>
  <si>
    <t>K132001</t>
  </si>
  <si>
    <t>Izvor 44</t>
  </si>
  <si>
    <t>Izvor 61</t>
  </si>
  <si>
    <t>Izvor 71</t>
  </si>
  <si>
    <t>K132002</t>
  </si>
  <si>
    <t>T132001</t>
  </si>
  <si>
    <t>Investicijsko ulaganje-izgradnja objekata, nabava opreme</t>
  </si>
  <si>
    <t>Informatizacija</t>
  </si>
  <si>
    <t>Investicijsko i tekuće održavanje objekata i opreme</t>
  </si>
  <si>
    <t xml:space="preserve">Predsjednica Upravnog vijeća </t>
  </si>
  <si>
    <t xml:space="preserve">                                                                                                                                            Silvija Mekota</t>
  </si>
  <si>
    <t xml:space="preserve">Instrumenti EU nove generacije </t>
  </si>
  <si>
    <t>Fondovi EU</t>
  </si>
  <si>
    <t>Instrumenti EU nove generacije</t>
  </si>
  <si>
    <t>Plan 2026.</t>
  </si>
  <si>
    <t>Novi plan 2026.</t>
  </si>
  <si>
    <t>Izvor 58</t>
  </si>
  <si>
    <t>Izvor 56</t>
  </si>
  <si>
    <t>T114069</t>
  </si>
  <si>
    <t>Ulaganje u PZZ I SKZ G1</t>
  </si>
  <si>
    <t>T114070</t>
  </si>
  <si>
    <t>Ulaganje u PZZ I SKZ G2</t>
  </si>
  <si>
    <t xml:space="preserve">A129014 </t>
  </si>
  <si>
    <t>Specijalizacije doktora medicine</t>
  </si>
  <si>
    <t>ZA 2026. GODINU</t>
  </si>
  <si>
    <t xml:space="preserve">   KLASA: 510-10/26-02/483</t>
  </si>
  <si>
    <t xml:space="preserve">   URBROJ: 2186-1-24-01-26-2-1</t>
  </si>
  <si>
    <t>medicinu Varaždinske županije na sjednici održanoj dana 04.09.2026. godine usvaja:</t>
  </si>
  <si>
    <t>U Varaždinu, 04.09.2026.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</si>
</sst>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Verdana"/>
      <family val="2"/>
      <charset val="238"/>
    </font>
    <font>
      <sz val="9"/>
      <color rgb="FF000000"/>
      <name val="Verdana"/>
      <family val="2"/>
      <charset val="238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9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i/>
      <sz val="9"/>
      <name val="Times New Roman"/>
      <family val="1"/>
      <charset val="23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4">
    <xf numFmtId="0" fontId="0" fillId="0" borderId="0" xfId="0"/>
    <xf numFmtId="0" fontId="18" fillId="0" borderId="0" xfId="0" applyFont="1" applyAlignment="1">
      <alignment horizontal="left" indent="1"/>
    </xf>
    <xf numFmtId="0" fontId="19" fillId="0" borderId="0" xfId="0" applyFont="1" applyAlignment="1">
      <alignment horizontal="left" indent="1"/>
    </xf>
    <xf numFmtId="0" fontId="19" fillId="33" borderId="0" xfId="0" applyFont="1" applyFill="1" applyAlignment="1">
      <alignment horizontal="left" indent="1"/>
    </xf>
    <xf numFmtId="0" fontId="20" fillId="0" borderId="0" xfId="0" applyFont="1" applyAlignment="1">
      <alignment horizontal="left" indent="1"/>
    </xf>
    <xf numFmtId="0" fontId="21" fillId="0" borderId="0" xfId="0" applyFont="1" applyAlignment="1">
      <alignment horizontal="left" indent="1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" fontId="22" fillId="33" borderId="10" xfId="0" applyNumberFormat="1" applyFont="1" applyFill="1" applyBorder="1" applyAlignment="1">
      <alignment horizontal="right" wrapText="1" indent="1"/>
    </xf>
    <xf numFmtId="0" fontId="22" fillId="0" borderId="0" xfId="0" applyFont="1" applyAlignment="1">
      <alignment horizontal="left" wrapText="1" indent="1"/>
    </xf>
    <xf numFmtId="4" fontId="22" fillId="0" borderId="0" xfId="0" applyNumberFormat="1" applyFont="1" applyAlignment="1">
      <alignment horizontal="right" wrapText="1" indent="1"/>
    </xf>
    <xf numFmtId="2" fontId="22" fillId="33" borderId="10" xfId="0" applyNumberFormat="1" applyFont="1" applyFill="1" applyBorder="1" applyAlignment="1">
      <alignment horizontal="right" wrapText="1" indent="1"/>
    </xf>
    <xf numFmtId="4" fontId="22" fillId="34" borderId="10" xfId="0" applyNumberFormat="1" applyFont="1" applyFill="1" applyBorder="1" applyAlignment="1">
      <alignment horizontal="right" wrapText="1" indent="1"/>
    </xf>
    <xf numFmtId="0" fontId="22" fillId="0" borderId="12" xfId="0" applyFont="1" applyBorder="1" applyAlignment="1">
      <alignment horizontal="center" vertical="center" wrapText="1" indent="1"/>
    </xf>
    <xf numFmtId="0" fontId="22" fillId="0" borderId="13" xfId="0" applyFont="1" applyBorder="1" applyAlignment="1">
      <alignment horizontal="center" vertical="center" wrapText="1" indent="1"/>
    </xf>
    <xf numFmtId="0" fontId="22" fillId="0" borderId="14" xfId="0" applyFont="1" applyBorder="1" applyAlignment="1">
      <alignment horizontal="center" vertical="center" wrapText="1" indent="1"/>
    </xf>
    <xf numFmtId="0" fontId="22" fillId="0" borderId="15" xfId="0" applyFont="1" applyBorder="1" applyAlignment="1">
      <alignment horizontal="left" wrapText="1" indent="1"/>
    </xf>
    <xf numFmtId="4" fontId="22" fillId="0" borderId="10" xfId="0" applyNumberFormat="1" applyFont="1" applyBorder="1" applyAlignment="1">
      <alignment horizontal="right" wrapText="1" indent="1"/>
    </xf>
    <xf numFmtId="4" fontId="22" fillId="0" borderId="16" xfId="0" applyNumberFormat="1" applyFont="1" applyBorder="1" applyAlignment="1">
      <alignment horizontal="right" wrapText="1" indent="1"/>
    </xf>
    <xf numFmtId="4" fontId="22" fillId="34" borderId="16" xfId="0" applyNumberFormat="1" applyFont="1" applyFill="1" applyBorder="1" applyAlignment="1">
      <alignment horizontal="right" wrapText="1" indent="1"/>
    </xf>
    <xf numFmtId="0" fontId="22" fillId="34" borderId="15" xfId="0" applyFont="1" applyFill="1" applyBorder="1" applyAlignment="1">
      <alignment horizontal="left" wrapText="1" indent="1"/>
    </xf>
    <xf numFmtId="0" fontId="22" fillId="33" borderId="15" xfId="0" applyFont="1" applyFill="1" applyBorder="1" applyAlignment="1">
      <alignment horizontal="left" wrapText="1" indent="1"/>
    </xf>
    <xf numFmtId="0" fontId="22" fillId="34" borderId="20" xfId="0" applyFont="1" applyFill="1" applyBorder="1" applyAlignment="1">
      <alignment horizontal="left" wrapText="1" indent="1"/>
    </xf>
    <xf numFmtId="0" fontId="24" fillId="34" borderId="17" xfId="0" applyFont="1" applyFill="1" applyBorder="1" applyAlignment="1">
      <alignment horizontal="left" wrapText="1" indent="1"/>
    </xf>
    <xf numFmtId="4" fontId="22" fillId="34" borderId="18" xfId="0" applyNumberFormat="1" applyFont="1" applyFill="1" applyBorder="1" applyAlignment="1">
      <alignment horizontal="right" wrapText="1" indent="1"/>
    </xf>
    <xf numFmtId="0" fontId="22" fillId="33" borderId="23" xfId="0" applyFont="1" applyFill="1" applyBorder="1" applyAlignment="1">
      <alignment horizontal="left" wrapText="1" indent="1"/>
    </xf>
    <xf numFmtId="4" fontId="22" fillId="33" borderId="24" xfId="0" applyNumberFormat="1" applyFont="1" applyFill="1" applyBorder="1" applyAlignment="1">
      <alignment horizontal="right" wrapText="1" indent="1"/>
    </xf>
    <xf numFmtId="0" fontId="22" fillId="0" borderId="20" xfId="0" applyFont="1" applyBorder="1" applyAlignment="1">
      <alignment horizontal="left" wrapText="1" indent="1"/>
    </xf>
    <xf numFmtId="0" fontId="21" fillId="0" borderId="0" xfId="0" applyFont="1"/>
    <xf numFmtId="4" fontId="23" fillId="33" borderId="10" xfId="0" applyNumberFormat="1" applyFont="1" applyFill="1" applyBorder="1" applyAlignment="1">
      <alignment horizontal="right" wrapText="1" indent="1"/>
    </xf>
    <xf numFmtId="4" fontId="23" fillId="0" borderId="10" xfId="0" applyNumberFormat="1" applyFont="1" applyBorder="1" applyAlignment="1">
      <alignment horizontal="right" wrapText="1" indent="1"/>
    </xf>
    <xf numFmtId="2" fontId="23" fillId="0" borderId="10" xfId="0" applyNumberFormat="1" applyFont="1" applyBorder="1" applyAlignment="1">
      <alignment horizontal="right" wrapText="1" indent="1"/>
    </xf>
    <xf numFmtId="0" fontId="24" fillId="0" borderId="12" xfId="0" applyFont="1" applyBorder="1" applyAlignment="1">
      <alignment horizontal="center" vertical="center" wrapText="1" indent="1"/>
    </xf>
    <xf numFmtId="0" fontId="24" fillId="0" borderId="13" xfId="0" applyFont="1" applyBorder="1" applyAlignment="1">
      <alignment horizontal="center" vertical="center" wrapText="1" indent="1"/>
    </xf>
    <xf numFmtId="0" fontId="24" fillId="0" borderId="14" xfId="0" applyFont="1" applyBorder="1" applyAlignment="1">
      <alignment horizontal="center" vertical="center" wrapText="1" indent="1"/>
    </xf>
    <xf numFmtId="4" fontId="25" fillId="0" borderId="10" xfId="0" applyNumberFormat="1" applyFont="1" applyBorder="1" applyAlignment="1">
      <alignment horizontal="right" wrapText="1" indent="1"/>
    </xf>
    <xf numFmtId="4" fontId="24" fillId="0" borderId="10" xfId="0" applyNumberFormat="1" applyFont="1" applyBorder="1" applyAlignment="1">
      <alignment horizontal="right" wrapText="1" indent="1"/>
    </xf>
    <xf numFmtId="0" fontId="26" fillId="0" borderId="0" xfId="0" applyFont="1"/>
    <xf numFmtId="2" fontId="23" fillId="33" borderId="10" xfId="0" applyNumberFormat="1" applyFont="1" applyFill="1" applyBorder="1" applyAlignment="1">
      <alignment horizontal="right" wrapText="1" indent="1"/>
    </xf>
    <xf numFmtId="2" fontId="25" fillId="0" borderId="10" xfId="0" applyNumberFormat="1" applyFont="1" applyBorder="1" applyAlignment="1">
      <alignment horizontal="right" wrapText="1" indent="1"/>
    </xf>
    <xf numFmtId="2" fontId="24" fillId="0" borderId="10" xfId="0" applyNumberFormat="1" applyFont="1" applyBorder="1" applyAlignment="1">
      <alignment horizontal="right" wrapText="1" indent="1"/>
    </xf>
    <xf numFmtId="4" fontId="24" fillId="34" borderId="10" xfId="0" applyNumberFormat="1" applyFont="1" applyFill="1" applyBorder="1" applyAlignment="1">
      <alignment horizontal="right" wrapText="1" indent="1"/>
    </xf>
    <xf numFmtId="4" fontId="25" fillId="0" borderId="18" xfId="0" applyNumberFormat="1" applyFont="1" applyBorder="1" applyAlignment="1">
      <alignment horizontal="right" wrapText="1" indent="1"/>
    </xf>
    <xf numFmtId="0" fontId="0" fillId="0" borderId="0" xfId="0" applyAlignment="1">
      <alignment vertical="center"/>
    </xf>
    <xf numFmtId="0" fontId="24" fillId="0" borderId="0" xfId="0" applyFont="1"/>
    <xf numFmtId="0" fontId="24" fillId="0" borderId="0" xfId="0" applyFont="1" applyAlignment="1">
      <alignment horizontal="left" indent="1"/>
    </xf>
    <xf numFmtId="0" fontId="24" fillId="0" borderId="15" xfId="0" applyFont="1" applyBorder="1" applyAlignment="1">
      <alignment horizontal="left" wrapText="1" indent="1"/>
    </xf>
    <xf numFmtId="4" fontId="24" fillId="0" borderId="18" xfId="0" applyNumberFormat="1" applyFont="1" applyBorder="1" applyAlignment="1">
      <alignment horizontal="right" wrapText="1" indent="1"/>
    </xf>
    <xf numFmtId="0" fontId="25" fillId="0" borderId="0" xfId="0" applyFont="1"/>
    <xf numFmtId="0" fontId="24" fillId="35" borderId="13" xfId="0" applyFont="1" applyFill="1" applyBorder="1" applyAlignment="1">
      <alignment horizontal="center" vertical="center" wrapText="1" indent="1"/>
    </xf>
    <xf numFmtId="4" fontId="24" fillId="36" borderId="10" xfId="0" applyNumberFormat="1" applyFont="1" applyFill="1" applyBorder="1" applyAlignment="1">
      <alignment horizontal="right" wrapText="1" indent="1"/>
    </xf>
    <xf numFmtId="4" fontId="24" fillId="35" borderId="10" xfId="0" applyNumberFormat="1" applyFont="1" applyFill="1" applyBorder="1" applyAlignment="1">
      <alignment horizontal="right" wrapText="1" indent="1"/>
    </xf>
    <xf numFmtId="0" fontId="16" fillId="0" borderId="0" xfId="0" applyFont="1" applyAlignment="1">
      <alignment horizontal="center"/>
    </xf>
    <xf numFmtId="0" fontId="27" fillId="0" borderId="0" xfId="0" applyFont="1" applyAlignment="1">
      <alignment horizontal="center" vertical="center" wrapText="1"/>
    </xf>
    <xf numFmtId="0" fontId="27" fillId="34" borderId="25" xfId="0" applyFont="1" applyFill="1" applyBorder="1" applyAlignment="1">
      <alignment horizontal="center" vertical="center" wrapText="1"/>
    </xf>
    <xf numFmtId="0" fontId="27" fillId="34" borderId="26" xfId="0" applyFont="1" applyFill="1" applyBorder="1" applyAlignment="1">
      <alignment horizontal="center" vertical="center" wrapText="1"/>
    </xf>
    <xf numFmtId="0" fontId="28" fillId="0" borderId="25" xfId="0" applyFont="1" applyBorder="1" applyAlignment="1">
      <alignment horizontal="center" vertical="center" wrapText="1"/>
    </xf>
    <xf numFmtId="0" fontId="28" fillId="0" borderId="26" xfId="0" applyFont="1" applyBorder="1" applyAlignment="1">
      <alignment horizontal="center" vertical="center" wrapText="1"/>
    </xf>
    <xf numFmtId="0" fontId="24" fillId="35" borderId="25" xfId="0" applyFont="1" applyFill="1" applyBorder="1" applyAlignment="1">
      <alignment horizontal="left" vertical="center" wrapText="1"/>
    </xf>
    <xf numFmtId="4" fontId="27" fillId="35" borderId="26" xfId="0" applyNumberFormat="1" applyFont="1" applyFill="1" applyBorder="1" applyAlignment="1">
      <alignment horizontal="right"/>
    </xf>
    <xf numFmtId="0" fontId="25" fillId="35" borderId="25" xfId="0" applyFont="1" applyFill="1" applyBorder="1" applyAlignment="1">
      <alignment horizontal="left" vertical="center" wrapText="1"/>
    </xf>
    <xf numFmtId="4" fontId="28" fillId="35" borderId="26" xfId="0" applyNumberFormat="1" applyFont="1" applyFill="1" applyBorder="1" applyAlignment="1">
      <alignment horizontal="right"/>
    </xf>
    <xf numFmtId="0" fontId="24" fillId="35" borderId="25" xfId="0" applyFont="1" applyFill="1" applyBorder="1" applyAlignment="1">
      <alignment horizontal="left" vertical="center"/>
    </xf>
    <xf numFmtId="0" fontId="24" fillId="35" borderId="25" xfId="0" applyFont="1" applyFill="1" applyBorder="1" applyAlignment="1">
      <alignment vertical="center" wrapText="1"/>
    </xf>
    <xf numFmtId="0" fontId="25" fillId="35" borderId="25" xfId="0" applyFont="1" applyFill="1" applyBorder="1" applyAlignment="1">
      <alignment vertical="center" wrapText="1"/>
    </xf>
    <xf numFmtId="0" fontId="29" fillId="35" borderId="25" xfId="0" quotePrefix="1" applyFont="1" applyFill="1" applyBorder="1" applyAlignment="1">
      <alignment horizontal="left" vertical="center"/>
    </xf>
    <xf numFmtId="0" fontId="29" fillId="35" borderId="25" xfId="0" quotePrefix="1" applyFont="1" applyFill="1" applyBorder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22" fillId="36" borderId="21" xfId="0" applyFont="1" applyFill="1" applyBorder="1" applyAlignment="1">
      <alignment horizontal="left" wrapText="1" indent="1"/>
    </xf>
    <xf numFmtId="4" fontId="22" fillId="36" borderId="22" xfId="0" applyNumberFormat="1" applyFont="1" applyFill="1" applyBorder="1" applyAlignment="1">
      <alignment horizontal="right" wrapText="1" indent="1"/>
    </xf>
    <xf numFmtId="4" fontId="22" fillId="36" borderId="0" xfId="0" applyNumberFormat="1" applyFont="1" applyFill="1" applyAlignment="1">
      <alignment horizontal="center" vertical="center" wrapText="1" indent="1"/>
    </xf>
    <xf numFmtId="4" fontId="22" fillId="36" borderId="0" xfId="0" applyNumberFormat="1" applyFont="1" applyFill="1" applyAlignment="1">
      <alignment horizontal="right" vertical="center" wrapText="1" indent="1"/>
    </xf>
    <xf numFmtId="4" fontId="22" fillId="36" borderId="29" xfId="0" applyNumberFormat="1" applyFont="1" applyFill="1" applyBorder="1" applyAlignment="1">
      <alignment horizontal="right" vertical="center" wrapText="1" indent="1"/>
    </xf>
    <xf numFmtId="4" fontId="22" fillId="0" borderId="11" xfId="0" applyNumberFormat="1" applyFont="1" applyBorder="1" applyAlignment="1">
      <alignment horizontal="right" wrapText="1" indent="1"/>
    </xf>
    <xf numFmtId="0" fontId="22" fillId="33" borderId="30" xfId="0" applyFont="1" applyFill="1" applyBorder="1" applyAlignment="1">
      <alignment horizontal="left" wrapText="1" indent="1"/>
    </xf>
    <xf numFmtId="4" fontId="22" fillId="33" borderId="31" xfId="0" applyNumberFormat="1" applyFont="1" applyFill="1" applyBorder="1" applyAlignment="1">
      <alignment horizontal="right" wrapText="1" indent="1"/>
    </xf>
    <xf numFmtId="0" fontId="20" fillId="34" borderId="21" xfId="0" applyFont="1" applyFill="1" applyBorder="1" applyAlignment="1">
      <alignment horizontal="left" wrapText="1" indent="1"/>
    </xf>
    <xf numFmtId="0" fontId="22" fillId="33" borderId="32" xfId="0" applyFont="1" applyFill="1" applyBorder="1" applyAlignment="1">
      <alignment horizontal="left" wrapText="1" indent="1"/>
    </xf>
    <xf numFmtId="0" fontId="22" fillId="36" borderId="17" xfId="0" applyFont="1" applyFill="1" applyBorder="1" applyAlignment="1">
      <alignment horizontal="left" wrapText="1" indent="1"/>
    </xf>
    <xf numFmtId="4" fontId="22" fillId="36" borderId="33" xfId="0" applyNumberFormat="1" applyFont="1" applyFill="1" applyBorder="1" applyAlignment="1">
      <alignment horizontal="right" wrapText="1" indent="1"/>
    </xf>
    <xf numFmtId="4" fontId="24" fillId="34" borderId="10" xfId="0" applyNumberFormat="1" applyFont="1" applyFill="1" applyBorder="1" applyAlignment="1">
      <alignment horizontal="right" vertical="center" wrapText="1" indent="1"/>
    </xf>
    <xf numFmtId="0" fontId="20" fillId="0" borderId="34" xfId="0" applyFont="1" applyBorder="1" applyAlignment="1">
      <alignment horizontal="center" wrapText="1"/>
    </xf>
    <xf numFmtId="4" fontId="23" fillId="33" borderId="33" xfId="0" applyNumberFormat="1" applyFont="1" applyFill="1" applyBorder="1" applyAlignment="1">
      <alignment horizontal="right" wrapText="1" indent="1"/>
    </xf>
    <xf numFmtId="0" fontId="22" fillId="33" borderId="39" xfId="0" applyFont="1" applyFill="1" applyBorder="1" applyAlignment="1">
      <alignment horizontal="left" wrapText="1" indent="3"/>
    </xf>
    <xf numFmtId="0" fontId="23" fillId="33" borderId="39" xfId="0" applyFont="1" applyFill="1" applyBorder="1" applyAlignment="1">
      <alignment horizontal="left" wrapText="1" indent="1"/>
    </xf>
    <xf numFmtId="0" fontId="23" fillId="33" borderId="35" xfId="0" applyFont="1" applyFill="1" applyBorder="1" applyAlignment="1">
      <alignment horizontal="left" wrapText="1" indent="1"/>
    </xf>
    <xf numFmtId="0" fontId="21" fillId="0" borderId="41" xfId="0" applyFont="1" applyBorder="1"/>
    <xf numFmtId="0" fontId="24" fillId="34" borderId="40" xfId="0" applyFont="1" applyFill="1" applyBorder="1" applyAlignment="1">
      <alignment horizontal="left" wrapText="1" indent="1"/>
    </xf>
    <xf numFmtId="0" fontId="24" fillId="34" borderId="10" xfId="0" applyFont="1" applyFill="1" applyBorder="1" applyAlignment="1">
      <alignment horizontal="left" vertical="center" wrapText="1"/>
    </xf>
    <xf numFmtId="0" fontId="25" fillId="0" borderId="10" xfId="0" applyFont="1" applyBorder="1" applyAlignment="1">
      <alignment wrapText="1"/>
    </xf>
    <xf numFmtId="0" fontId="25" fillId="0" borderId="18" xfId="0" applyFont="1" applyBorder="1" applyAlignment="1">
      <alignment wrapText="1"/>
    </xf>
    <xf numFmtId="0" fontId="0" fillId="0" borderId="42" xfId="0" applyBorder="1" applyAlignment="1">
      <alignment vertical="center"/>
    </xf>
    <xf numFmtId="0" fontId="0" fillId="0" borderId="43" xfId="0" applyBorder="1" applyAlignment="1">
      <alignment horizontal="left"/>
    </xf>
    <xf numFmtId="0" fontId="0" fillId="0" borderId="21" xfId="0" applyBorder="1" applyAlignment="1">
      <alignment horizontal="left"/>
    </xf>
    <xf numFmtId="0" fontId="16" fillId="0" borderId="43" xfId="0" applyFont="1" applyBorder="1" applyAlignment="1">
      <alignment horizontal="left"/>
    </xf>
    <xf numFmtId="0" fontId="24" fillId="0" borderId="10" xfId="0" applyFont="1" applyBorder="1" applyAlignment="1">
      <alignment horizontal="left" wrapText="1" indent="1"/>
    </xf>
    <xf numFmtId="0" fontId="24" fillId="0" borderId="10" xfId="0" applyFont="1" applyBorder="1" applyAlignment="1">
      <alignment horizontal="left" wrapText="1"/>
    </xf>
    <xf numFmtId="0" fontId="24" fillId="0" borderId="44" xfId="0" applyFont="1" applyBorder="1" applyAlignment="1">
      <alignment horizontal="center" vertical="center" wrapText="1" indent="1"/>
    </xf>
    <xf numFmtId="0" fontId="0" fillId="0" borderId="45" xfId="0" applyBorder="1"/>
    <xf numFmtId="49" fontId="20" fillId="0" borderId="36" xfId="0" applyNumberFormat="1" applyFont="1" applyBorder="1" applyAlignment="1">
      <alignment horizontal="left"/>
    </xf>
    <xf numFmtId="49" fontId="21" fillId="0" borderId="27" xfId="0" applyNumberFormat="1" applyFont="1" applyBorder="1" applyAlignment="1">
      <alignment horizontal="left"/>
    </xf>
    <xf numFmtId="49" fontId="20" fillId="0" borderId="37" xfId="0" applyNumberFormat="1" applyFont="1" applyBorder="1" applyAlignment="1">
      <alignment horizontal="left"/>
    </xf>
    <xf numFmtId="49" fontId="21" fillId="0" borderId="37" xfId="0" applyNumberFormat="1" applyFont="1" applyBorder="1" applyAlignment="1">
      <alignment horizontal="left"/>
    </xf>
    <xf numFmtId="49" fontId="21" fillId="0" borderId="38" xfId="0" applyNumberFormat="1" applyFont="1" applyBorder="1" applyAlignment="1">
      <alignment horizontal="left"/>
    </xf>
    <xf numFmtId="0" fontId="22" fillId="0" borderId="44" xfId="0" applyFont="1" applyBorder="1" applyAlignment="1">
      <alignment horizontal="center" vertical="center" wrapText="1" indent="1"/>
    </xf>
    <xf numFmtId="0" fontId="22" fillId="34" borderId="10" xfId="0" applyFont="1" applyFill="1" applyBorder="1" applyAlignment="1">
      <alignment horizontal="left" wrapText="1" indent="1"/>
    </xf>
    <xf numFmtId="0" fontId="22" fillId="0" borderId="10" xfId="0" applyFont="1" applyBorder="1" applyAlignment="1">
      <alignment horizontal="left" wrapText="1" indent="1"/>
    </xf>
    <xf numFmtId="0" fontId="21" fillId="0" borderId="43" xfId="0" applyFont="1" applyBorder="1"/>
    <xf numFmtId="0" fontId="21" fillId="0" borderId="43" xfId="0" applyFont="1" applyBorder="1" applyAlignment="1">
      <alignment horizontal="left"/>
    </xf>
    <xf numFmtId="0" fontId="21" fillId="0" borderId="21" xfId="0" applyFont="1" applyBorder="1" applyAlignment="1">
      <alignment horizontal="left"/>
    </xf>
    <xf numFmtId="0" fontId="20" fillId="0" borderId="43" xfId="0" applyFont="1" applyBorder="1" applyAlignment="1">
      <alignment horizontal="left"/>
    </xf>
    <xf numFmtId="0" fontId="23" fillId="0" borderId="10" xfId="0" applyFont="1" applyBorder="1" applyAlignment="1">
      <alignment horizontal="left" wrapText="1" indent="1"/>
    </xf>
    <xf numFmtId="0" fontId="22" fillId="0" borderId="39" xfId="0" applyFont="1" applyBorder="1" applyAlignment="1">
      <alignment horizontal="left" wrapText="1" indent="1"/>
    </xf>
    <xf numFmtId="0" fontId="23" fillId="0" borderId="39" xfId="0" applyFont="1" applyBorder="1" applyAlignment="1">
      <alignment horizontal="left" wrapText="1" indent="1"/>
    </xf>
    <xf numFmtId="0" fontId="23" fillId="0" borderId="35" xfId="0" applyFont="1" applyBorder="1" applyAlignment="1">
      <alignment horizontal="left" wrapText="1" indent="1"/>
    </xf>
    <xf numFmtId="4" fontId="23" fillId="0" borderId="18" xfId="0" applyNumberFormat="1" applyFont="1" applyBorder="1" applyAlignment="1">
      <alignment horizontal="right" wrapText="1" indent="1"/>
    </xf>
    <xf numFmtId="0" fontId="22" fillId="0" borderId="47" xfId="0" applyFont="1" applyBorder="1" applyAlignment="1">
      <alignment horizontal="left" wrapText="1" indent="1"/>
    </xf>
    <xf numFmtId="0" fontId="22" fillId="34" borderId="46" xfId="0" applyFont="1" applyFill="1" applyBorder="1" applyAlignment="1">
      <alignment horizontal="left" wrapText="1" indent="1"/>
    </xf>
    <xf numFmtId="0" fontId="24" fillId="36" borderId="10" xfId="0" applyFont="1" applyFill="1" applyBorder="1" applyAlignment="1">
      <alignment horizontal="left" wrapText="1" indent="1"/>
    </xf>
    <xf numFmtId="0" fontId="24" fillId="0" borderId="43" xfId="0" applyFont="1" applyBorder="1"/>
    <xf numFmtId="0" fontId="24" fillId="0" borderId="42" xfId="0" applyFont="1" applyBorder="1" applyAlignment="1">
      <alignment horizontal="center"/>
    </xf>
    <xf numFmtId="0" fontId="24" fillId="0" borderId="43" xfId="0" applyFont="1" applyBorder="1" applyAlignment="1">
      <alignment horizontal="left"/>
    </xf>
    <xf numFmtId="0" fontId="24" fillId="0" borderId="21" xfId="0" applyFont="1" applyBorder="1" applyAlignment="1">
      <alignment horizontal="left"/>
    </xf>
    <xf numFmtId="0" fontId="24" fillId="0" borderId="18" xfId="0" applyFont="1" applyBorder="1" applyAlignment="1">
      <alignment horizontal="left" wrapText="1" indent="1"/>
    </xf>
    <xf numFmtId="0" fontId="24" fillId="0" borderId="32" xfId="0" applyFont="1" applyBorder="1" applyAlignment="1">
      <alignment horizontal="left" wrapText="1" indent="1"/>
    </xf>
    <xf numFmtId="0" fontId="24" fillId="0" borderId="48" xfId="0" applyFont="1" applyBorder="1" applyAlignment="1">
      <alignment horizontal="left" wrapText="1" indent="1"/>
    </xf>
    <xf numFmtId="4" fontId="24" fillId="35" borderId="33" xfId="0" applyNumberFormat="1" applyFont="1" applyFill="1" applyBorder="1" applyAlignment="1">
      <alignment horizontal="right" wrapText="1" indent="1"/>
    </xf>
    <xf numFmtId="4" fontId="22" fillId="36" borderId="28" xfId="0" applyNumberFormat="1" applyFont="1" applyFill="1" applyBorder="1" applyAlignment="1">
      <alignment horizontal="right" vertical="center" wrapText="1" indent="1"/>
    </xf>
    <xf numFmtId="4" fontId="23" fillId="0" borderId="16" xfId="0" applyNumberFormat="1" applyFont="1" applyBorder="1" applyAlignment="1">
      <alignment horizontal="right" wrapText="1" indent="1"/>
    </xf>
    <xf numFmtId="4" fontId="23" fillId="0" borderId="19" xfId="0" applyNumberFormat="1" applyFont="1" applyBorder="1" applyAlignment="1">
      <alignment horizontal="right" wrapText="1" indent="1"/>
    </xf>
    <xf numFmtId="4" fontId="24" fillId="34" borderId="16" xfId="0" applyNumberFormat="1" applyFont="1" applyFill="1" applyBorder="1" applyAlignment="1">
      <alignment horizontal="right" wrapText="1" indent="1"/>
    </xf>
    <xf numFmtId="4" fontId="24" fillId="0" borderId="16" xfId="0" applyNumberFormat="1" applyFont="1" applyBorder="1" applyAlignment="1">
      <alignment horizontal="right" wrapText="1" indent="1"/>
    </xf>
    <xf numFmtId="4" fontId="25" fillId="0" borderId="16" xfId="0" applyNumberFormat="1" applyFont="1" applyBorder="1" applyAlignment="1">
      <alignment horizontal="right" wrapText="1" indent="1"/>
    </xf>
    <xf numFmtId="4" fontId="25" fillId="0" borderId="19" xfId="0" applyNumberFormat="1" applyFont="1" applyBorder="1" applyAlignment="1">
      <alignment horizontal="right" wrapText="1" indent="1"/>
    </xf>
    <xf numFmtId="0" fontId="26" fillId="0" borderId="28" xfId="0" applyFont="1" applyBorder="1"/>
    <xf numFmtId="4" fontId="24" fillId="34" borderId="16" xfId="0" applyNumberFormat="1" applyFont="1" applyFill="1" applyBorder="1" applyAlignment="1">
      <alignment horizontal="right" vertical="center" wrapText="1" inden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4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7" fillId="0" borderId="0" xfId="0" applyFont="1" applyAlignment="1">
      <alignment horizontal="center" vertical="center" wrapText="1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8"/>
  <sheetViews>
    <sheetView showGridLines="0" topLeftCell="A4" workbookViewId="0">
      <selection activeCell="G13" sqref="G13"/>
    </sheetView>
  </sheetViews>
  <sheetFormatPr defaultRowHeight="11.25" x14ac:dyDescent="0.15"/>
  <cols>
    <col min="1" max="1" width="60.7109375" style="1" customWidth="1"/>
    <col min="2" max="2" width="11.85546875" style="1" bestFit="1" customWidth="1"/>
    <col min="3" max="3" width="20.42578125" style="1" bestFit="1" customWidth="1"/>
    <col min="4" max="4" width="15.140625" style="1" bestFit="1" customWidth="1"/>
    <col min="5" max="16384" width="9.140625" style="1"/>
  </cols>
  <sheetData>
    <row r="1" spans="1:13" s="5" customFormat="1" ht="12.75" customHeight="1" x14ac:dyDescent="0.2">
      <c r="A1" s="4" t="s">
        <v>8</v>
      </c>
    </row>
    <row r="2" spans="1:13" s="5" customFormat="1" ht="12.75" customHeight="1" x14ac:dyDescent="0.2">
      <c r="A2" s="4" t="s">
        <v>9</v>
      </c>
    </row>
    <row r="3" spans="1:13" s="5" customFormat="1" ht="12.75" customHeight="1" x14ac:dyDescent="0.2">
      <c r="A3" s="4" t="s">
        <v>10</v>
      </c>
    </row>
    <row r="4" spans="1:13" s="5" customFormat="1" ht="12.75" customHeight="1" x14ac:dyDescent="0.2">
      <c r="A4" s="67" t="s">
        <v>151</v>
      </c>
    </row>
    <row r="5" spans="1:13" s="5" customFormat="1" ht="12.75" customHeight="1" x14ac:dyDescent="0.2">
      <c r="A5" s="67" t="s">
        <v>152</v>
      </c>
    </row>
    <row r="6" spans="1:13" s="5" customFormat="1" ht="8.25" customHeight="1" x14ac:dyDescent="0.2"/>
    <row r="7" spans="1:13" s="5" customFormat="1" ht="12.75" customHeight="1" x14ac:dyDescent="0.2">
      <c r="A7" s="142" t="s">
        <v>42</v>
      </c>
      <c r="B7" s="142"/>
      <c r="C7" s="142"/>
      <c r="D7" s="142"/>
    </row>
    <row r="8" spans="1:13" s="5" customFormat="1" ht="12.75" customHeight="1" x14ac:dyDescent="0.2">
      <c r="A8" s="142" t="s">
        <v>153</v>
      </c>
      <c r="B8" s="142"/>
      <c r="C8" s="142"/>
      <c r="D8" s="142"/>
    </row>
    <row r="9" spans="1:13" s="5" customFormat="1" ht="9" customHeight="1" x14ac:dyDescent="0.2"/>
    <row r="10" spans="1:13" s="5" customFormat="1" ht="12.75" customHeight="1" x14ac:dyDescent="0.2">
      <c r="A10" s="140" t="s">
        <v>41</v>
      </c>
      <c r="B10" s="140"/>
      <c r="C10" s="140"/>
      <c r="D10" s="140"/>
    </row>
    <row r="11" spans="1:13" s="5" customFormat="1" ht="12.75" customHeight="1" x14ac:dyDescent="0.2">
      <c r="A11" s="140" t="s">
        <v>150</v>
      </c>
      <c r="B11" s="140"/>
      <c r="C11" s="140"/>
      <c r="D11" s="140"/>
    </row>
    <row r="12" spans="1:13" s="5" customFormat="1" ht="6.75" customHeight="1" x14ac:dyDescent="0.2">
      <c r="A12" s="6"/>
      <c r="B12" s="6"/>
      <c r="C12" s="6"/>
      <c r="D12" s="6"/>
    </row>
    <row r="13" spans="1:13" s="5" customFormat="1" ht="12.75" customHeight="1" x14ac:dyDescent="0.25">
      <c r="A13" s="140" t="s">
        <v>11</v>
      </c>
      <c r="B13" s="142"/>
      <c r="C13" s="142"/>
      <c r="D13" s="142"/>
      <c r="I13" s="140"/>
      <c r="J13" s="141"/>
      <c r="K13" s="141"/>
      <c r="L13" s="141"/>
      <c r="M13" s="141"/>
    </row>
    <row r="14" spans="1:13" s="5" customFormat="1" ht="8.25" customHeight="1" x14ac:dyDescent="0.2">
      <c r="A14" s="6"/>
      <c r="B14" s="7"/>
      <c r="C14" s="7"/>
      <c r="D14" s="7"/>
    </row>
    <row r="15" spans="1:13" s="5" customFormat="1" ht="12.75" customHeight="1" x14ac:dyDescent="0.2">
      <c r="A15" s="140" t="s">
        <v>12</v>
      </c>
      <c r="B15" s="142"/>
      <c r="C15" s="142"/>
      <c r="D15" s="142"/>
    </row>
    <row r="16" spans="1:13" s="5" customFormat="1" ht="9" customHeight="1" x14ac:dyDescent="0.2"/>
    <row r="17" spans="1:4" s="5" customFormat="1" ht="9" customHeight="1" thickBot="1" x14ac:dyDescent="0.25"/>
    <row r="18" spans="1:4" s="2" customFormat="1" ht="12.75" thickBot="1" x14ac:dyDescent="0.2">
      <c r="A18" s="13" t="s">
        <v>45</v>
      </c>
      <c r="B18" s="14" t="s">
        <v>140</v>
      </c>
      <c r="C18" s="14" t="s">
        <v>5</v>
      </c>
      <c r="D18" s="14" t="s">
        <v>141</v>
      </c>
    </row>
    <row r="19" spans="1:4" s="2" customFormat="1" ht="12.75" customHeight="1" x14ac:dyDescent="0.2">
      <c r="A19" s="20" t="s">
        <v>6</v>
      </c>
      <c r="B19" s="12">
        <f>B20+B21</f>
        <v>9744851</v>
      </c>
      <c r="C19" s="71">
        <f t="shared" ref="C19:C25" si="0">D19-B19</f>
        <v>100012</v>
      </c>
      <c r="D19" s="72">
        <f>D20+D21</f>
        <v>9844863</v>
      </c>
    </row>
    <row r="20" spans="1:4" s="3" customFormat="1" ht="12" x14ac:dyDescent="0.2">
      <c r="A20" s="21" t="s">
        <v>0</v>
      </c>
      <c r="B20" s="8">
        <v>9698851</v>
      </c>
      <c r="C20" s="8">
        <f t="shared" si="0"/>
        <v>119450</v>
      </c>
      <c r="D20" s="8">
        <v>9818301</v>
      </c>
    </row>
    <row r="21" spans="1:4" s="3" customFormat="1" ht="12" x14ac:dyDescent="0.2">
      <c r="A21" s="21" t="s">
        <v>1</v>
      </c>
      <c r="B21" s="8">
        <v>46000</v>
      </c>
      <c r="C21" s="11">
        <f t="shared" si="0"/>
        <v>-19438</v>
      </c>
      <c r="D21" s="8">
        <v>26562</v>
      </c>
    </row>
    <row r="22" spans="1:4" s="3" customFormat="1" ht="12" x14ac:dyDescent="0.2">
      <c r="A22" s="22" t="s">
        <v>7</v>
      </c>
      <c r="B22" s="12">
        <f>SUM(B23+B24)</f>
        <v>9779851</v>
      </c>
      <c r="C22" s="12">
        <f t="shared" si="0"/>
        <v>478676</v>
      </c>
      <c r="D22" s="12">
        <f>SUM(D23+D24)</f>
        <v>10258527</v>
      </c>
    </row>
    <row r="23" spans="1:4" s="3" customFormat="1" ht="12" x14ac:dyDescent="0.2">
      <c r="A23" s="21" t="s">
        <v>2</v>
      </c>
      <c r="B23" s="8">
        <v>8465970</v>
      </c>
      <c r="C23" s="8">
        <f t="shared" si="0"/>
        <v>436775</v>
      </c>
      <c r="D23" s="8">
        <v>8902745</v>
      </c>
    </row>
    <row r="24" spans="1:4" s="3" customFormat="1" ht="12" x14ac:dyDescent="0.2">
      <c r="A24" s="21" t="s">
        <v>3</v>
      </c>
      <c r="B24" s="8">
        <v>1313881</v>
      </c>
      <c r="C24" s="8">
        <f t="shared" si="0"/>
        <v>41901</v>
      </c>
      <c r="D24" s="8">
        <v>1355782</v>
      </c>
    </row>
    <row r="25" spans="1:4" s="2" customFormat="1" ht="12.75" thickBot="1" x14ac:dyDescent="0.25">
      <c r="A25" s="68" t="s">
        <v>4</v>
      </c>
      <c r="B25" s="69">
        <f>B19-B22</f>
        <v>-35000</v>
      </c>
      <c r="C25" s="69">
        <f t="shared" si="0"/>
        <v>-378664</v>
      </c>
      <c r="D25" s="69">
        <f>D19-D22</f>
        <v>-413664</v>
      </c>
    </row>
    <row r="26" spans="1:4" s="2" customFormat="1" ht="9" customHeight="1" x14ac:dyDescent="0.2">
      <c r="A26" s="9"/>
      <c r="B26" s="10"/>
      <c r="C26" s="10"/>
      <c r="D26" s="10"/>
    </row>
    <row r="27" spans="1:4" s="2" customFormat="1" ht="9" customHeight="1" x14ac:dyDescent="0.2">
      <c r="A27" s="9"/>
      <c r="B27" s="10"/>
      <c r="C27" s="10"/>
      <c r="D27" s="10"/>
    </row>
    <row r="28" spans="1:4" s="2" customFormat="1" ht="12" x14ac:dyDescent="0.2">
      <c r="A28" s="140" t="s">
        <v>13</v>
      </c>
      <c r="B28" s="142"/>
      <c r="C28" s="142"/>
      <c r="D28" s="142"/>
    </row>
    <row r="29" spans="1:4" s="2" customFormat="1" ht="12.75" thickBot="1" x14ac:dyDescent="0.25">
      <c r="A29" s="5"/>
      <c r="B29" s="5"/>
      <c r="C29" s="5"/>
      <c r="D29" s="5"/>
    </row>
    <row r="30" spans="1:4" s="3" customFormat="1" ht="12.75" thickBot="1" x14ac:dyDescent="0.2">
      <c r="A30" s="13" t="s">
        <v>45</v>
      </c>
      <c r="B30" s="14" t="s">
        <v>140</v>
      </c>
      <c r="C30" s="14" t="s">
        <v>16</v>
      </c>
      <c r="D30" s="14" t="s">
        <v>24</v>
      </c>
    </row>
    <row r="31" spans="1:4" s="2" customFormat="1" ht="12" x14ac:dyDescent="0.2">
      <c r="A31" s="16" t="s">
        <v>14</v>
      </c>
      <c r="B31" s="17">
        <v>0</v>
      </c>
      <c r="C31" s="17">
        <v>0</v>
      </c>
      <c r="D31" s="17">
        <v>0</v>
      </c>
    </row>
    <row r="32" spans="1:4" ht="12" x14ac:dyDescent="0.2">
      <c r="A32" s="16" t="s">
        <v>15</v>
      </c>
      <c r="B32" s="17">
        <v>0</v>
      </c>
      <c r="C32" s="17">
        <v>0</v>
      </c>
      <c r="D32" s="17">
        <v>0</v>
      </c>
    </row>
    <row r="33" spans="1:4" ht="12" x14ac:dyDescent="0.2">
      <c r="A33" s="27" t="s">
        <v>43</v>
      </c>
      <c r="B33" s="73">
        <v>0</v>
      </c>
      <c r="C33" s="73">
        <v>0</v>
      </c>
      <c r="D33" s="73">
        <v>0</v>
      </c>
    </row>
    <row r="34" spans="1:4" ht="12.75" customHeight="1" thickBot="1" x14ac:dyDescent="0.25">
      <c r="A34" s="23" t="s">
        <v>44</v>
      </c>
      <c r="B34" s="24">
        <v>-35000</v>
      </c>
      <c r="C34" s="24">
        <f>D34-B34</f>
        <v>-378664</v>
      </c>
      <c r="D34" s="24">
        <v>-413664</v>
      </c>
    </row>
    <row r="35" spans="1:4" ht="12" x14ac:dyDescent="0.2">
      <c r="B35" s="5"/>
      <c r="C35" s="5"/>
      <c r="D35" s="5"/>
    </row>
    <row r="36" spans="1:4" ht="15" x14ac:dyDescent="0.25">
      <c r="A36" s="140" t="s">
        <v>46</v>
      </c>
      <c r="B36" s="141"/>
      <c r="C36" s="141"/>
      <c r="D36" s="141"/>
    </row>
    <row r="37" spans="1:4" customFormat="1" ht="15.75" thickBot="1" x14ac:dyDescent="0.3"/>
    <row r="38" spans="1:4" ht="12.75" thickBot="1" x14ac:dyDescent="0.2">
      <c r="A38" s="13" t="s">
        <v>28</v>
      </c>
      <c r="B38" s="14" t="s">
        <v>140</v>
      </c>
      <c r="C38" s="14" t="s">
        <v>16</v>
      </c>
      <c r="D38" s="14" t="s">
        <v>141</v>
      </c>
    </row>
    <row r="39" spans="1:4" ht="12" x14ac:dyDescent="0.2">
      <c r="A39" s="25" t="s">
        <v>47</v>
      </c>
      <c r="B39" s="26">
        <v>35000</v>
      </c>
      <c r="C39" s="26">
        <f>D39-B39</f>
        <v>378664</v>
      </c>
      <c r="D39" s="26">
        <v>413664</v>
      </c>
    </row>
    <row r="40" spans="1:4" ht="12" x14ac:dyDescent="0.2">
      <c r="A40" s="27" t="s">
        <v>48</v>
      </c>
      <c r="B40" s="8">
        <v>0</v>
      </c>
      <c r="C40" s="8">
        <v>0</v>
      </c>
      <c r="D40" s="8">
        <v>0</v>
      </c>
    </row>
    <row r="41" spans="1:4" ht="27" customHeight="1" thickBot="1" x14ac:dyDescent="0.25">
      <c r="A41" s="76" t="s">
        <v>52</v>
      </c>
      <c r="B41" s="24">
        <v>0</v>
      </c>
      <c r="C41" s="24">
        <v>0</v>
      </c>
      <c r="D41" s="24">
        <v>0</v>
      </c>
    </row>
    <row r="45" spans="1:4" ht="15" x14ac:dyDescent="0.25">
      <c r="A45" s="140" t="s">
        <v>49</v>
      </c>
      <c r="B45" s="141"/>
      <c r="C45" s="141"/>
      <c r="D45" s="141"/>
    </row>
    <row r="46" spans="1:4" ht="15.75" thickBot="1" x14ac:dyDescent="0.3">
      <c r="A46" s="6"/>
      <c r="B46" s="52"/>
      <c r="C46" s="52"/>
      <c r="D46" s="52"/>
    </row>
    <row r="47" spans="1:4" ht="12.75" thickBot="1" x14ac:dyDescent="0.2">
      <c r="A47" s="13" t="s">
        <v>28</v>
      </c>
      <c r="B47" s="14" t="s">
        <v>23</v>
      </c>
      <c r="C47" s="14" t="s">
        <v>16</v>
      </c>
      <c r="D47" s="14" t="s">
        <v>24</v>
      </c>
    </row>
    <row r="48" spans="1:4" ht="12" x14ac:dyDescent="0.2">
      <c r="A48" s="25" t="s">
        <v>47</v>
      </c>
      <c r="B48" s="26">
        <v>35000</v>
      </c>
      <c r="C48" s="26">
        <f>D48-B48</f>
        <v>378664</v>
      </c>
      <c r="D48" s="26">
        <v>413664</v>
      </c>
    </row>
    <row r="49" spans="1:4" ht="12" x14ac:dyDescent="0.2">
      <c r="A49" s="74" t="s">
        <v>50</v>
      </c>
      <c r="B49" s="75">
        <v>0</v>
      </c>
      <c r="C49" s="75">
        <v>413664</v>
      </c>
      <c r="D49" s="75">
        <v>413664</v>
      </c>
    </row>
    <row r="50" spans="1:4" ht="12" x14ac:dyDescent="0.2">
      <c r="A50" s="77" t="s">
        <v>51</v>
      </c>
      <c r="B50" s="75">
        <v>0</v>
      </c>
      <c r="C50" s="75">
        <v>413664</v>
      </c>
      <c r="D50" s="75">
        <v>-413664</v>
      </c>
    </row>
    <row r="51" spans="1:4" ht="12.75" thickBot="1" x14ac:dyDescent="0.25">
      <c r="A51" s="78" t="s">
        <v>48</v>
      </c>
      <c r="B51" s="79">
        <v>35000</v>
      </c>
      <c r="C51" s="79">
        <v>0</v>
      </c>
      <c r="D51" s="79">
        <v>0</v>
      </c>
    </row>
    <row r="55" spans="1:4" ht="12" x14ac:dyDescent="0.2">
      <c r="A55" s="5"/>
    </row>
    <row r="56" spans="1:4" ht="12" x14ac:dyDescent="0.2">
      <c r="C56" s="5"/>
    </row>
    <row r="57" spans="1:4" ht="12" x14ac:dyDescent="0.2">
      <c r="C57" s="5"/>
    </row>
    <row r="58" spans="1:4" ht="12" x14ac:dyDescent="0.2">
      <c r="C58" s="5"/>
    </row>
  </sheetData>
  <mergeCells count="10">
    <mergeCell ref="A45:D45"/>
    <mergeCell ref="I13:M13"/>
    <mergeCell ref="A28:D28"/>
    <mergeCell ref="A36:D36"/>
    <mergeCell ref="A7:D7"/>
    <mergeCell ref="A8:D8"/>
    <mergeCell ref="A10:D10"/>
    <mergeCell ref="A11:D11"/>
    <mergeCell ref="A13:D13"/>
    <mergeCell ref="A15:D15"/>
  </mergeCells>
  <pageMargins left="0.74803149606299213" right="0.74803149606299213" top="0.59055118110236227" bottom="0.59055118110236227" header="0.51181102362204722" footer="0.51181102362204722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26"/>
  <sheetViews>
    <sheetView workbookViewId="0">
      <selection activeCell="E8" sqref="E8"/>
    </sheetView>
  </sheetViews>
  <sheetFormatPr defaultRowHeight="12" x14ac:dyDescent="0.2"/>
  <cols>
    <col min="1" max="1" width="9.140625" style="28"/>
    <col min="2" max="2" width="67.42578125" style="28" customWidth="1"/>
    <col min="3" max="3" width="12.5703125" style="28" bestFit="1" customWidth="1"/>
    <col min="4" max="4" width="18.7109375" style="28" customWidth="1"/>
    <col min="5" max="5" width="15.140625" style="28" bestFit="1" customWidth="1"/>
    <col min="6" max="16384" width="9.140625" style="28"/>
  </cols>
  <sheetData>
    <row r="1" spans="1:5" ht="15" x14ac:dyDescent="0.25">
      <c r="B1" s="140" t="s">
        <v>17</v>
      </c>
      <c r="C1" s="141"/>
      <c r="D1" s="141"/>
      <c r="E1" s="141"/>
    </row>
    <row r="3" spans="1:5" ht="15" x14ac:dyDescent="0.25">
      <c r="B3" s="140" t="s">
        <v>12</v>
      </c>
      <c r="C3" s="141"/>
      <c r="D3" s="141"/>
      <c r="E3" s="141"/>
    </row>
    <row r="5" spans="1:5" ht="15" x14ac:dyDescent="0.25">
      <c r="B5" s="140" t="s">
        <v>18</v>
      </c>
      <c r="C5" s="141"/>
      <c r="D5" s="141"/>
      <c r="E5" s="141"/>
    </row>
    <row r="6" spans="1:5" ht="12.75" thickBot="1" x14ac:dyDescent="0.25"/>
    <row r="7" spans="1:5" ht="27.75" customHeight="1" thickBot="1" x14ac:dyDescent="0.25">
      <c r="A7" s="81" t="s">
        <v>61</v>
      </c>
      <c r="B7" s="104" t="s">
        <v>28</v>
      </c>
      <c r="C7" s="14" t="s">
        <v>140</v>
      </c>
      <c r="D7" s="14" t="s">
        <v>5</v>
      </c>
      <c r="E7" s="15" t="s">
        <v>141</v>
      </c>
    </row>
    <row r="8" spans="1:5" ht="15.75" customHeight="1" x14ac:dyDescent="0.2">
      <c r="A8" s="107"/>
      <c r="B8" s="105" t="s">
        <v>54</v>
      </c>
      <c r="C8" s="70">
        <f>C9+C16</f>
        <v>9744851</v>
      </c>
      <c r="D8" s="72">
        <f>E8-C8</f>
        <v>100012</v>
      </c>
      <c r="E8" s="127">
        <f>E9+E16</f>
        <v>9844863</v>
      </c>
    </row>
    <row r="9" spans="1:5" ht="12.95" customHeight="1" x14ac:dyDescent="0.2">
      <c r="A9" s="110">
        <v>6</v>
      </c>
      <c r="B9" s="106" t="s">
        <v>83</v>
      </c>
      <c r="C9" s="17">
        <f>SUM(C10:C15)</f>
        <v>9698851</v>
      </c>
      <c r="D9" s="17">
        <f>SUM(D10:D15)</f>
        <v>119450</v>
      </c>
      <c r="E9" s="18">
        <f>SUM(E10:E15)</f>
        <v>9818301</v>
      </c>
    </row>
    <row r="10" spans="1:5" x14ac:dyDescent="0.2">
      <c r="A10" s="108">
        <v>63</v>
      </c>
      <c r="B10" s="111" t="s">
        <v>84</v>
      </c>
      <c r="C10" s="30">
        <v>520300</v>
      </c>
      <c r="D10" s="30">
        <f>E10-C10</f>
        <v>50425</v>
      </c>
      <c r="E10" s="128">
        <v>570725</v>
      </c>
    </row>
    <row r="11" spans="1:5" x14ac:dyDescent="0.2">
      <c r="A11" s="108">
        <v>64</v>
      </c>
      <c r="B11" s="111" t="s">
        <v>85</v>
      </c>
      <c r="C11" s="30">
        <v>10000</v>
      </c>
      <c r="D11" s="30">
        <f>E11-C11</f>
        <v>2500</v>
      </c>
      <c r="E11" s="128">
        <v>12500</v>
      </c>
    </row>
    <row r="12" spans="1:5" x14ac:dyDescent="0.2">
      <c r="A12" s="108">
        <v>65</v>
      </c>
      <c r="B12" s="111" t="s">
        <v>86</v>
      </c>
      <c r="C12" s="30">
        <v>15500</v>
      </c>
      <c r="D12" s="30">
        <f>E12-C12</f>
        <v>0</v>
      </c>
      <c r="E12" s="128">
        <v>15500</v>
      </c>
    </row>
    <row r="13" spans="1:5" ht="24" x14ac:dyDescent="0.2">
      <c r="A13" s="108">
        <v>66</v>
      </c>
      <c r="B13" s="111" t="s">
        <v>87</v>
      </c>
      <c r="C13" s="30">
        <v>182100</v>
      </c>
      <c r="D13" s="30">
        <f>E13-C13</f>
        <v>-31100</v>
      </c>
      <c r="E13" s="128">
        <v>151000</v>
      </c>
    </row>
    <row r="14" spans="1:5" x14ac:dyDescent="0.2">
      <c r="A14" s="108">
        <v>67</v>
      </c>
      <c r="B14" s="111" t="s">
        <v>88</v>
      </c>
      <c r="C14" s="30">
        <v>8969451</v>
      </c>
      <c r="D14" s="30">
        <f>E14-C14</f>
        <v>91000</v>
      </c>
      <c r="E14" s="128">
        <v>9060451</v>
      </c>
    </row>
    <row r="15" spans="1:5" ht="10.5" customHeight="1" x14ac:dyDescent="0.2">
      <c r="A15" s="108">
        <v>68</v>
      </c>
      <c r="B15" s="111" t="s">
        <v>89</v>
      </c>
      <c r="C15" s="30">
        <v>1500</v>
      </c>
      <c r="D15" s="30">
        <f>SUM(E15-C15)</f>
        <v>6625</v>
      </c>
      <c r="E15" s="128">
        <v>8125</v>
      </c>
    </row>
    <row r="16" spans="1:5" ht="12.95" customHeight="1" x14ac:dyDescent="0.2">
      <c r="A16" s="110">
        <v>7</v>
      </c>
      <c r="B16" s="106" t="s">
        <v>90</v>
      </c>
      <c r="C16" s="17">
        <f>C17</f>
        <v>46000</v>
      </c>
      <c r="D16" s="17">
        <f>D17</f>
        <v>-19438</v>
      </c>
      <c r="E16" s="18">
        <f>E17</f>
        <v>26562</v>
      </c>
    </row>
    <row r="17" spans="1:5" x14ac:dyDescent="0.2">
      <c r="A17" s="108">
        <v>72</v>
      </c>
      <c r="B17" s="111" t="s">
        <v>91</v>
      </c>
      <c r="C17" s="30">
        <v>46000</v>
      </c>
      <c r="D17" s="30">
        <f>E17-C17</f>
        <v>-19438</v>
      </c>
      <c r="E17" s="128">
        <v>26562</v>
      </c>
    </row>
    <row r="18" spans="1:5" ht="15" customHeight="1" x14ac:dyDescent="0.2">
      <c r="A18" s="108"/>
      <c r="B18" s="117" t="s">
        <v>53</v>
      </c>
      <c r="C18" s="12">
        <f>C19+C24</f>
        <v>9779851</v>
      </c>
      <c r="D18" s="12">
        <f>E18-C18</f>
        <v>478676</v>
      </c>
      <c r="E18" s="19">
        <f>E19+E24</f>
        <v>10258527</v>
      </c>
    </row>
    <row r="19" spans="1:5" ht="12.95" customHeight="1" x14ac:dyDescent="0.2">
      <c r="A19" s="110">
        <v>3</v>
      </c>
      <c r="B19" s="116" t="s">
        <v>92</v>
      </c>
      <c r="C19" s="17">
        <f>SUM(C20:C23)</f>
        <v>8465970</v>
      </c>
      <c r="D19" s="17">
        <f>SUM(D20:D23)</f>
        <v>436775</v>
      </c>
      <c r="E19" s="18">
        <f>SUM(E20:E23)</f>
        <v>8902745</v>
      </c>
    </row>
    <row r="20" spans="1:5" x14ac:dyDescent="0.2">
      <c r="A20" s="108">
        <v>31</v>
      </c>
      <c r="B20" s="113" t="s">
        <v>93</v>
      </c>
      <c r="C20" s="30">
        <v>7199938</v>
      </c>
      <c r="D20" s="30">
        <f>E20-C20</f>
        <v>256472</v>
      </c>
      <c r="E20" s="128">
        <v>7456410</v>
      </c>
    </row>
    <row r="21" spans="1:5" x14ac:dyDescent="0.2">
      <c r="A21" s="108">
        <v>32</v>
      </c>
      <c r="B21" s="113" t="s">
        <v>94</v>
      </c>
      <c r="C21" s="30">
        <v>1256532</v>
      </c>
      <c r="D21" s="30">
        <f>E21-C21</f>
        <v>169403</v>
      </c>
      <c r="E21" s="128">
        <v>1425935</v>
      </c>
    </row>
    <row r="22" spans="1:5" x14ac:dyDescent="0.2">
      <c r="A22" s="108">
        <v>34</v>
      </c>
      <c r="B22" s="113" t="s">
        <v>95</v>
      </c>
      <c r="C22" s="30">
        <v>3000</v>
      </c>
      <c r="D22" s="31">
        <f>E22-C22</f>
        <v>100</v>
      </c>
      <c r="E22" s="128">
        <v>3100</v>
      </c>
    </row>
    <row r="23" spans="1:5" x14ac:dyDescent="0.2">
      <c r="A23" s="108">
        <v>37</v>
      </c>
      <c r="B23" s="113" t="s">
        <v>96</v>
      </c>
      <c r="C23" s="30">
        <v>6500</v>
      </c>
      <c r="D23" s="30">
        <f>E23-C23</f>
        <v>10800</v>
      </c>
      <c r="E23" s="128">
        <v>17300</v>
      </c>
    </row>
    <row r="24" spans="1:5" ht="12.95" customHeight="1" x14ac:dyDescent="0.2">
      <c r="A24" s="110">
        <v>4</v>
      </c>
      <c r="B24" s="112" t="s">
        <v>97</v>
      </c>
      <c r="C24" s="17">
        <f>SUM(C25:C26)</f>
        <v>1313881</v>
      </c>
      <c r="D24" s="17">
        <f>SUM(D25:D26)</f>
        <v>41901</v>
      </c>
      <c r="E24" s="18">
        <f>SUM(E25:E26)</f>
        <v>1355782</v>
      </c>
    </row>
    <row r="25" spans="1:5" x14ac:dyDescent="0.2">
      <c r="A25" s="108">
        <v>41</v>
      </c>
      <c r="B25" s="113" t="s">
        <v>98</v>
      </c>
      <c r="C25" s="30">
        <v>1000</v>
      </c>
      <c r="D25" s="31">
        <f>E25-C25</f>
        <v>0</v>
      </c>
      <c r="E25" s="128">
        <v>1000</v>
      </c>
    </row>
    <row r="26" spans="1:5" ht="12.75" thickBot="1" x14ac:dyDescent="0.25">
      <c r="A26" s="109">
        <v>42</v>
      </c>
      <c r="B26" s="114" t="s">
        <v>99</v>
      </c>
      <c r="C26" s="115">
        <v>1312881</v>
      </c>
      <c r="D26" s="115">
        <f>E26-C26</f>
        <v>41901</v>
      </c>
      <c r="E26" s="129">
        <v>1354782</v>
      </c>
    </row>
  </sheetData>
  <mergeCells count="3">
    <mergeCell ref="B1:E1"/>
    <mergeCell ref="B3:E3"/>
    <mergeCell ref="B5:E5"/>
  </mergeCells>
  <pageMargins left="0.70866141732283472" right="0.70866141732283472" top="0.94488188976377963" bottom="0.74803149606299213" header="0.31496062992125984" footer="0.31496062992125984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8"/>
  <sheetViews>
    <sheetView topLeftCell="A2" workbookViewId="0">
      <selection activeCell="E15" sqref="E15"/>
    </sheetView>
  </sheetViews>
  <sheetFormatPr defaultRowHeight="15" x14ac:dyDescent="0.25"/>
  <cols>
    <col min="2" max="2" width="49.28515625" customWidth="1"/>
    <col min="3" max="3" width="16.28515625" bestFit="1" customWidth="1"/>
    <col min="4" max="4" width="23.140625" customWidth="1"/>
    <col min="5" max="5" width="15.140625" bestFit="1" customWidth="1"/>
  </cols>
  <sheetData>
    <row r="1" spans="1:6" ht="3" hidden="1" customHeight="1" x14ac:dyDescent="0.25"/>
    <row r="2" spans="1:6" x14ac:dyDescent="0.25">
      <c r="B2" s="140" t="s">
        <v>20</v>
      </c>
      <c r="C2" s="140"/>
      <c r="D2" s="140"/>
      <c r="E2" s="140"/>
      <c r="F2" s="140"/>
    </row>
    <row r="3" spans="1:6" ht="10.5" customHeight="1" thickBot="1" x14ac:dyDescent="0.3">
      <c r="B3" s="6"/>
      <c r="C3" s="6"/>
      <c r="D3" s="6"/>
      <c r="E3" s="6"/>
      <c r="F3" s="6"/>
    </row>
    <row r="4" spans="1:6" ht="27" customHeight="1" thickBot="1" x14ac:dyDescent="0.3">
      <c r="A4" s="81" t="s">
        <v>61</v>
      </c>
      <c r="B4" s="32" t="s">
        <v>28</v>
      </c>
      <c r="C4" s="33" t="s">
        <v>140</v>
      </c>
      <c r="D4" s="33" t="s">
        <v>5</v>
      </c>
      <c r="E4" s="34" t="s">
        <v>141</v>
      </c>
    </row>
    <row r="5" spans="1:6" s="43" customFormat="1" x14ac:dyDescent="0.2">
      <c r="A5" s="91"/>
      <c r="B5" s="88" t="s">
        <v>54</v>
      </c>
      <c r="C5" s="80">
        <f>C6+C8+C10+C13+C17+C19</f>
        <v>9744851</v>
      </c>
      <c r="D5" s="80">
        <f>D6+D8+D10+D13+D17+D19</f>
        <v>100012</v>
      </c>
      <c r="E5" s="130">
        <f>E6+E8+E10+E13+E17+E19</f>
        <v>9844863</v>
      </c>
    </row>
    <row r="6" spans="1:6" ht="13.5" customHeight="1" x14ac:dyDescent="0.25">
      <c r="A6" s="94">
        <v>1</v>
      </c>
      <c r="B6" s="96" t="s">
        <v>72</v>
      </c>
      <c r="C6" s="36">
        <f>C7</f>
        <v>604451</v>
      </c>
      <c r="D6" s="36">
        <f>SUM(D7)</f>
        <v>0</v>
      </c>
      <c r="E6" s="131">
        <f>E7</f>
        <v>604451</v>
      </c>
    </row>
    <row r="7" spans="1:6" ht="13.5" customHeight="1" x14ac:dyDescent="0.25">
      <c r="A7" s="92">
        <v>11</v>
      </c>
      <c r="B7" s="89" t="s">
        <v>37</v>
      </c>
      <c r="C7" s="35">
        <v>604451</v>
      </c>
      <c r="D7" s="35">
        <f>SUM(E7-C7)</f>
        <v>0</v>
      </c>
      <c r="E7" s="132">
        <v>604451</v>
      </c>
    </row>
    <row r="8" spans="1:6" ht="13.5" customHeight="1" x14ac:dyDescent="0.25">
      <c r="A8" s="94">
        <v>3</v>
      </c>
      <c r="B8" s="96" t="s">
        <v>73</v>
      </c>
      <c r="C8" s="36">
        <f>C9</f>
        <v>193100</v>
      </c>
      <c r="D8" s="36">
        <f>SUM(D9)</f>
        <v>-28100</v>
      </c>
      <c r="E8" s="131">
        <f>E9</f>
        <v>165000</v>
      </c>
    </row>
    <row r="9" spans="1:6" ht="13.5" customHeight="1" x14ac:dyDescent="0.25">
      <c r="A9" s="92">
        <v>31</v>
      </c>
      <c r="B9" s="89" t="s">
        <v>40</v>
      </c>
      <c r="C9" s="35">
        <v>193100</v>
      </c>
      <c r="D9" s="35">
        <f>SUM(E9-C9)</f>
        <v>-28100</v>
      </c>
      <c r="E9" s="132">
        <v>165000</v>
      </c>
    </row>
    <row r="10" spans="1:6" ht="13.5" customHeight="1" x14ac:dyDescent="0.25">
      <c r="A10" s="94">
        <v>4</v>
      </c>
      <c r="B10" s="96" t="s">
        <v>74</v>
      </c>
      <c r="C10" s="36">
        <f>C11+C12</f>
        <v>8365000</v>
      </c>
      <c r="D10" s="36">
        <f>SUM(D11)</f>
        <v>97125</v>
      </c>
      <c r="E10" s="131">
        <f>E11+E12</f>
        <v>8462125</v>
      </c>
    </row>
    <row r="11" spans="1:6" ht="13.5" customHeight="1" x14ac:dyDescent="0.25">
      <c r="A11" s="92">
        <v>43</v>
      </c>
      <c r="B11" s="89" t="s">
        <v>75</v>
      </c>
      <c r="C11" s="35">
        <v>8149000</v>
      </c>
      <c r="D11" s="35">
        <f>SUM(E11-C11)</f>
        <v>97125</v>
      </c>
      <c r="E11" s="132">
        <v>8246125</v>
      </c>
    </row>
    <row r="12" spans="1:6" ht="13.5" customHeight="1" x14ac:dyDescent="0.25">
      <c r="A12" s="92">
        <v>44</v>
      </c>
      <c r="B12" s="89" t="s">
        <v>76</v>
      </c>
      <c r="C12" s="35">
        <v>216000</v>
      </c>
      <c r="D12" s="39">
        <f t="shared" ref="D12:D16" si="0">SUM(E12-C12)</f>
        <v>0</v>
      </c>
      <c r="E12" s="132">
        <v>216000</v>
      </c>
    </row>
    <row r="13" spans="1:6" ht="14.25" customHeight="1" x14ac:dyDescent="0.25">
      <c r="A13" s="94">
        <v>5</v>
      </c>
      <c r="B13" s="96" t="s">
        <v>77</v>
      </c>
      <c r="C13" s="36">
        <f>SUM(C14+C15+C16)</f>
        <v>520300</v>
      </c>
      <c r="D13" s="36">
        <f t="shared" si="0"/>
        <v>50425</v>
      </c>
      <c r="E13" s="131">
        <f>SUM(E14+E15+E16)</f>
        <v>570725</v>
      </c>
    </row>
    <row r="14" spans="1:6" ht="13.5" customHeight="1" x14ac:dyDescent="0.25">
      <c r="A14" s="92">
        <v>52</v>
      </c>
      <c r="B14" s="89" t="s">
        <v>78</v>
      </c>
      <c r="C14" s="35">
        <v>5000</v>
      </c>
      <c r="D14" s="35">
        <f t="shared" si="0"/>
        <v>0</v>
      </c>
      <c r="E14" s="132">
        <v>5000</v>
      </c>
    </row>
    <row r="15" spans="1:6" ht="13.5" customHeight="1" x14ac:dyDescent="0.25">
      <c r="A15" s="92">
        <v>56</v>
      </c>
      <c r="B15" s="89" t="s">
        <v>138</v>
      </c>
      <c r="C15" s="35">
        <v>455300</v>
      </c>
      <c r="D15" s="35">
        <f t="shared" si="0"/>
        <v>0</v>
      </c>
      <c r="E15" s="132">
        <v>455300</v>
      </c>
    </row>
    <row r="16" spans="1:6" ht="13.5" customHeight="1" x14ac:dyDescent="0.25">
      <c r="A16" s="92">
        <v>58</v>
      </c>
      <c r="B16" s="89" t="s">
        <v>137</v>
      </c>
      <c r="C16" s="35">
        <v>60000</v>
      </c>
      <c r="D16" s="35">
        <f t="shared" si="0"/>
        <v>50425</v>
      </c>
      <c r="E16" s="132">
        <v>110425</v>
      </c>
    </row>
    <row r="17" spans="1:6" ht="13.5" customHeight="1" x14ac:dyDescent="0.25">
      <c r="A17" s="94">
        <v>6</v>
      </c>
      <c r="B17" s="96" t="s">
        <v>79</v>
      </c>
      <c r="C17" s="36">
        <f>C18</f>
        <v>1000</v>
      </c>
      <c r="D17" s="40">
        <f>SUM(D18)</f>
        <v>0</v>
      </c>
      <c r="E17" s="131">
        <f>SUM(E18)</f>
        <v>1000</v>
      </c>
    </row>
    <row r="18" spans="1:6" ht="13.5" customHeight="1" x14ac:dyDescent="0.25">
      <c r="A18" s="92">
        <v>61</v>
      </c>
      <c r="B18" s="89" t="s">
        <v>80</v>
      </c>
      <c r="C18" s="35">
        <v>1000</v>
      </c>
      <c r="D18" s="39">
        <f>SUM(E18-C18)</f>
        <v>0</v>
      </c>
      <c r="E18" s="132">
        <v>1000</v>
      </c>
    </row>
    <row r="19" spans="1:6" ht="24.75" customHeight="1" x14ac:dyDescent="0.25">
      <c r="A19" s="94">
        <v>7</v>
      </c>
      <c r="B19" s="96" t="s">
        <v>82</v>
      </c>
      <c r="C19" s="36">
        <f>C20</f>
        <v>61000</v>
      </c>
      <c r="D19" s="36">
        <f>SUM(D20)</f>
        <v>-19438</v>
      </c>
      <c r="E19" s="131">
        <f>E20</f>
        <v>41562</v>
      </c>
    </row>
    <row r="20" spans="1:6" ht="15.75" customHeight="1" thickBot="1" x14ac:dyDescent="0.3">
      <c r="A20" s="93">
        <v>71</v>
      </c>
      <c r="B20" s="90" t="s">
        <v>81</v>
      </c>
      <c r="C20" s="42">
        <v>61000</v>
      </c>
      <c r="D20" s="42">
        <f>SUM(E20-C20)</f>
        <v>-19438</v>
      </c>
      <c r="E20" s="133">
        <v>41562</v>
      </c>
    </row>
    <row r="21" spans="1:6" ht="5.25" customHeight="1" thickBot="1" x14ac:dyDescent="0.3">
      <c r="B21" s="37"/>
      <c r="C21" s="37"/>
      <c r="D21" s="37"/>
      <c r="E21" s="134"/>
    </row>
    <row r="22" spans="1:6" ht="27.75" customHeight="1" thickBot="1" x14ac:dyDescent="0.3">
      <c r="A22" s="81" t="s">
        <v>61</v>
      </c>
      <c r="B22" s="97" t="s">
        <v>28</v>
      </c>
      <c r="C22" s="33" t="s">
        <v>140</v>
      </c>
      <c r="D22" s="33" t="s">
        <v>5</v>
      </c>
      <c r="E22" s="34" t="s">
        <v>141</v>
      </c>
    </row>
    <row r="23" spans="1:6" x14ac:dyDescent="0.25">
      <c r="A23" s="98"/>
      <c r="B23" s="88" t="s">
        <v>53</v>
      </c>
      <c r="C23" s="80">
        <f>C24+C26+C28+C31+C35+C37</f>
        <v>9779851</v>
      </c>
      <c r="D23" s="80">
        <f>D24+D26+D28+D31+D35+D37</f>
        <v>478676</v>
      </c>
      <c r="E23" s="135">
        <f>E24+E26+E28+E31+E35+E37</f>
        <v>10258527</v>
      </c>
    </row>
    <row r="24" spans="1:6" x14ac:dyDescent="0.25">
      <c r="A24" s="94">
        <v>1</v>
      </c>
      <c r="B24" s="96" t="s">
        <v>72</v>
      </c>
      <c r="C24" s="36">
        <f>C25</f>
        <v>604451</v>
      </c>
      <c r="D24" s="36">
        <f t="shared" ref="D24:D38" si="1">E24-C24</f>
        <v>0</v>
      </c>
      <c r="E24" s="131">
        <f>E25</f>
        <v>604451</v>
      </c>
      <c r="F24" s="6"/>
    </row>
    <row r="25" spans="1:6" ht="12.75" customHeight="1" x14ac:dyDescent="0.25">
      <c r="A25" s="92">
        <v>11</v>
      </c>
      <c r="B25" s="89" t="s">
        <v>37</v>
      </c>
      <c r="C25" s="35">
        <v>604451</v>
      </c>
      <c r="D25" s="35">
        <f t="shared" si="1"/>
        <v>0</v>
      </c>
      <c r="E25" s="132">
        <v>604451</v>
      </c>
    </row>
    <row r="26" spans="1:6" x14ac:dyDescent="0.25">
      <c r="A26" s="94">
        <v>3</v>
      </c>
      <c r="B26" s="96" t="s">
        <v>73</v>
      </c>
      <c r="C26" s="36">
        <f>C27</f>
        <v>193100</v>
      </c>
      <c r="D26" s="36">
        <f t="shared" si="1"/>
        <v>55901</v>
      </c>
      <c r="E26" s="131">
        <f>E27</f>
        <v>249001</v>
      </c>
    </row>
    <row r="27" spans="1:6" ht="12.75" customHeight="1" x14ac:dyDescent="0.25">
      <c r="A27" s="92">
        <v>31</v>
      </c>
      <c r="B27" s="89" t="s">
        <v>40</v>
      </c>
      <c r="C27" s="35">
        <v>193100</v>
      </c>
      <c r="D27" s="35">
        <f t="shared" si="1"/>
        <v>55901</v>
      </c>
      <c r="E27" s="132">
        <v>249001</v>
      </c>
    </row>
    <row r="28" spans="1:6" x14ac:dyDescent="0.25">
      <c r="A28" s="94">
        <v>4</v>
      </c>
      <c r="B28" s="96" t="s">
        <v>74</v>
      </c>
      <c r="C28" s="36">
        <f>C29+C30</f>
        <v>8400000</v>
      </c>
      <c r="D28" s="36">
        <f t="shared" si="1"/>
        <v>422281</v>
      </c>
      <c r="E28" s="131">
        <f>E29+E30</f>
        <v>8822281</v>
      </c>
    </row>
    <row r="29" spans="1:6" ht="12.75" customHeight="1" x14ac:dyDescent="0.25">
      <c r="A29" s="92">
        <v>43</v>
      </c>
      <c r="B29" s="89" t="s">
        <v>75</v>
      </c>
      <c r="C29" s="35">
        <v>8184000</v>
      </c>
      <c r="D29" s="35">
        <f t="shared" si="1"/>
        <v>422281</v>
      </c>
      <c r="E29" s="132">
        <v>8606281</v>
      </c>
    </row>
    <row r="30" spans="1:6" ht="12.75" customHeight="1" x14ac:dyDescent="0.25">
      <c r="A30" s="92">
        <v>44</v>
      </c>
      <c r="B30" s="89" t="s">
        <v>76</v>
      </c>
      <c r="C30" s="35">
        <v>216000</v>
      </c>
      <c r="D30" s="39">
        <f>SUM(E30-C30)</f>
        <v>0</v>
      </c>
      <c r="E30" s="132">
        <v>216000</v>
      </c>
    </row>
    <row r="31" spans="1:6" x14ac:dyDescent="0.25">
      <c r="A31" s="94">
        <v>5</v>
      </c>
      <c r="B31" s="96" t="s">
        <v>77</v>
      </c>
      <c r="C31" s="36">
        <f>SUM(C32+C33+C34)</f>
        <v>520300</v>
      </c>
      <c r="D31" s="36">
        <f t="shared" si="1"/>
        <v>20494</v>
      </c>
      <c r="E31" s="131">
        <f>SUM(E32+E33+E34)</f>
        <v>540794</v>
      </c>
    </row>
    <row r="32" spans="1:6" ht="12.75" customHeight="1" x14ac:dyDescent="0.25">
      <c r="A32" s="92">
        <v>52</v>
      </c>
      <c r="B32" s="89" t="s">
        <v>78</v>
      </c>
      <c r="C32" s="35">
        <v>5000</v>
      </c>
      <c r="D32" s="35">
        <f t="shared" si="1"/>
        <v>34</v>
      </c>
      <c r="E32" s="132">
        <v>5034</v>
      </c>
    </row>
    <row r="33" spans="1:5" ht="12.75" customHeight="1" x14ac:dyDescent="0.25">
      <c r="A33" s="92">
        <v>56</v>
      </c>
      <c r="B33" s="89" t="s">
        <v>138</v>
      </c>
      <c r="C33" s="35">
        <v>455300</v>
      </c>
      <c r="D33" s="35">
        <f t="shared" si="1"/>
        <v>0</v>
      </c>
      <c r="E33" s="132">
        <v>455300</v>
      </c>
    </row>
    <row r="34" spans="1:5" ht="12.75" customHeight="1" x14ac:dyDescent="0.25">
      <c r="A34" s="92">
        <v>58</v>
      </c>
      <c r="B34" s="89" t="s">
        <v>139</v>
      </c>
      <c r="C34" s="35">
        <v>60000</v>
      </c>
      <c r="D34" s="35">
        <f>SUM(E34-C34)</f>
        <v>20460</v>
      </c>
      <c r="E34" s="132">
        <v>80460</v>
      </c>
    </row>
    <row r="35" spans="1:5" x14ac:dyDescent="0.25">
      <c r="A35" s="94">
        <v>6</v>
      </c>
      <c r="B35" s="96" t="s">
        <v>79</v>
      </c>
      <c r="C35" s="36">
        <f>C36</f>
        <v>1000</v>
      </c>
      <c r="D35" s="40">
        <f t="shared" si="1"/>
        <v>0</v>
      </c>
      <c r="E35" s="131">
        <f>SUM(E36)</f>
        <v>1000</v>
      </c>
    </row>
    <row r="36" spans="1:5" x14ac:dyDescent="0.25">
      <c r="A36" s="92">
        <v>61</v>
      </c>
      <c r="B36" s="89" t="s">
        <v>80</v>
      </c>
      <c r="C36" s="35">
        <v>1000</v>
      </c>
      <c r="D36" s="39">
        <f t="shared" si="1"/>
        <v>0</v>
      </c>
      <c r="E36" s="132">
        <v>1000</v>
      </c>
    </row>
    <row r="37" spans="1:5" ht="24" customHeight="1" x14ac:dyDescent="0.25">
      <c r="A37" s="94">
        <v>7</v>
      </c>
      <c r="B37" s="96" t="s">
        <v>82</v>
      </c>
      <c r="C37" s="36">
        <f>C38</f>
        <v>61000</v>
      </c>
      <c r="D37" s="36">
        <f t="shared" si="1"/>
        <v>-20000</v>
      </c>
      <c r="E37" s="131">
        <f>E38</f>
        <v>41000</v>
      </c>
    </row>
    <row r="38" spans="1:5" ht="15.75" thickBot="1" x14ac:dyDescent="0.3">
      <c r="A38" s="93">
        <v>71</v>
      </c>
      <c r="B38" s="90" t="s">
        <v>81</v>
      </c>
      <c r="C38" s="42">
        <v>61000</v>
      </c>
      <c r="D38" s="42">
        <f t="shared" si="1"/>
        <v>-20000</v>
      </c>
      <c r="E38" s="133">
        <v>41000</v>
      </c>
    </row>
  </sheetData>
  <mergeCells count="1">
    <mergeCell ref="B2:F2"/>
  </mergeCells>
  <pageMargins left="0.70866141732283472" right="0.70866141732283472" top="0.55118110236220474" bottom="0.5511811023622047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F10"/>
  <sheetViews>
    <sheetView workbookViewId="0">
      <selection activeCell="E11" sqref="E11"/>
    </sheetView>
  </sheetViews>
  <sheetFormatPr defaultRowHeight="13.5" customHeight="1" x14ac:dyDescent="0.2"/>
  <cols>
    <col min="1" max="1" width="9.140625" style="28"/>
    <col min="2" max="2" width="68.28515625" style="28" bestFit="1" customWidth="1"/>
    <col min="3" max="3" width="13.140625" style="28" bestFit="1" customWidth="1"/>
    <col min="4" max="4" width="20.42578125" style="28" customWidth="1"/>
    <col min="5" max="5" width="15.140625" style="28" bestFit="1" customWidth="1"/>
    <col min="6" max="16384" width="9.140625" style="28"/>
  </cols>
  <sheetData>
    <row r="2" spans="1:6" ht="13.5" customHeight="1" x14ac:dyDescent="0.25">
      <c r="B2" s="140" t="s">
        <v>21</v>
      </c>
      <c r="C2" s="138"/>
      <c r="D2" s="138"/>
      <c r="E2" s="138"/>
      <c r="F2" s="6"/>
    </row>
    <row r="3" spans="1:6" ht="13.5" customHeight="1" thickBot="1" x14ac:dyDescent="0.25">
      <c r="B3" s="6"/>
      <c r="C3" s="6"/>
      <c r="D3" s="6"/>
      <c r="E3" s="6"/>
      <c r="F3" s="6"/>
    </row>
    <row r="4" spans="1:6" ht="26.25" customHeight="1" thickBot="1" x14ac:dyDescent="0.25">
      <c r="A4" s="81" t="s">
        <v>61</v>
      </c>
      <c r="B4" s="32" t="s">
        <v>28</v>
      </c>
      <c r="C4" s="49" t="s">
        <v>140</v>
      </c>
      <c r="D4" s="33" t="s">
        <v>5</v>
      </c>
      <c r="E4" s="33" t="s">
        <v>141</v>
      </c>
    </row>
    <row r="5" spans="1:6" ht="15" customHeight="1" x14ac:dyDescent="0.2">
      <c r="A5" s="86"/>
      <c r="B5" s="87" t="s">
        <v>53</v>
      </c>
      <c r="C5" s="41">
        <f>C6+C8</f>
        <v>9779851</v>
      </c>
      <c r="D5" s="41">
        <f t="shared" ref="D5:D10" si="0">E5-C5</f>
        <v>478676</v>
      </c>
      <c r="E5" s="41">
        <f>E6+E8</f>
        <v>10258527</v>
      </c>
    </row>
    <row r="6" spans="1:6" ht="13.5" customHeight="1" x14ac:dyDescent="0.2">
      <c r="A6" s="99" t="s">
        <v>63</v>
      </c>
      <c r="B6" s="83" t="s">
        <v>71</v>
      </c>
      <c r="C6" s="8">
        <f>C7</f>
        <v>4500</v>
      </c>
      <c r="D6" s="11">
        <f t="shared" si="0"/>
        <v>0</v>
      </c>
      <c r="E6" s="8">
        <f>E7</f>
        <v>4500</v>
      </c>
    </row>
    <row r="7" spans="1:6" ht="13.5" customHeight="1" x14ac:dyDescent="0.2">
      <c r="A7" s="100" t="s">
        <v>64</v>
      </c>
      <c r="B7" s="84" t="s">
        <v>62</v>
      </c>
      <c r="C7" s="29">
        <v>4500</v>
      </c>
      <c r="D7" s="38">
        <f t="shared" si="0"/>
        <v>0</v>
      </c>
      <c r="E7" s="29">
        <v>4500</v>
      </c>
    </row>
    <row r="8" spans="1:6" ht="13.5" customHeight="1" x14ac:dyDescent="0.2">
      <c r="A8" s="101" t="s">
        <v>65</v>
      </c>
      <c r="B8" s="83" t="s">
        <v>68</v>
      </c>
      <c r="C8" s="8">
        <f>C9+C10</f>
        <v>9775351</v>
      </c>
      <c r="D8" s="8">
        <f t="shared" si="0"/>
        <v>478676</v>
      </c>
      <c r="E8" s="8">
        <f>E9+E10</f>
        <v>10254027</v>
      </c>
    </row>
    <row r="9" spans="1:6" ht="13.5" customHeight="1" x14ac:dyDescent="0.2">
      <c r="A9" s="102" t="s">
        <v>66</v>
      </c>
      <c r="B9" s="84" t="s">
        <v>69</v>
      </c>
      <c r="C9" s="29">
        <v>8585270</v>
      </c>
      <c r="D9" s="29">
        <f t="shared" si="0"/>
        <v>447816</v>
      </c>
      <c r="E9" s="29">
        <v>9033086</v>
      </c>
    </row>
    <row r="10" spans="1:6" ht="13.5" customHeight="1" thickBot="1" x14ac:dyDescent="0.25">
      <c r="A10" s="103" t="s">
        <v>67</v>
      </c>
      <c r="B10" s="85" t="s">
        <v>70</v>
      </c>
      <c r="C10" s="82">
        <v>1190081</v>
      </c>
      <c r="D10" s="82">
        <f t="shared" si="0"/>
        <v>30860</v>
      </c>
      <c r="E10" s="82">
        <v>1220941</v>
      </c>
    </row>
  </sheetData>
  <mergeCells count="1">
    <mergeCell ref="B2:E2"/>
  </mergeCells>
  <pageMargins left="0.70866141732283472" right="0.70866141732283472" top="0.94488188976377963" bottom="0.74803149606299213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6F477-3726-4FD3-9159-45557B81C7D5}">
  <dimension ref="A3:E12"/>
  <sheetViews>
    <sheetView workbookViewId="0">
      <selection activeCell="E7" sqref="E7"/>
    </sheetView>
  </sheetViews>
  <sheetFormatPr defaultRowHeight="15" x14ac:dyDescent="0.25"/>
  <cols>
    <col min="2" max="2" width="41.28515625" customWidth="1"/>
    <col min="3" max="3" width="14.42578125" customWidth="1"/>
    <col min="4" max="4" width="17.140625" customWidth="1"/>
    <col min="5" max="5" width="16.28515625" customWidth="1"/>
  </cols>
  <sheetData>
    <row r="3" spans="1:5" x14ac:dyDescent="0.25">
      <c r="A3" s="143" t="s">
        <v>25</v>
      </c>
      <c r="B3" s="143"/>
      <c r="C3" s="143"/>
      <c r="D3" s="143"/>
      <c r="E3" s="143"/>
    </row>
    <row r="4" spans="1:5" x14ac:dyDescent="0.25">
      <c r="A4" s="53"/>
      <c r="B4" s="53"/>
      <c r="C4" s="53"/>
      <c r="D4" s="53"/>
      <c r="E4" s="53"/>
    </row>
    <row r="5" spans="1:5" x14ac:dyDescent="0.25">
      <c r="A5" s="143" t="s">
        <v>26</v>
      </c>
      <c r="B5" s="143"/>
      <c r="C5" s="143"/>
      <c r="D5" s="143"/>
      <c r="E5" s="143"/>
    </row>
    <row r="6" spans="1:5" x14ac:dyDescent="0.25">
      <c r="A6" s="53"/>
      <c r="B6" s="53"/>
      <c r="C6" s="53"/>
      <c r="D6" s="53"/>
      <c r="E6" s="53"/>
    </row>
    <row r="7" spans="1:5" ht="24" x14ac:dyDescent="0.25">
      <c r="A7" s="54" t="s">
        <v>27</v>
      </c>
      <c r="B7" s="55" t="s">
        <v>28</v>
      </c>
      <c r="C7" s="55" t="s">
        <v>140</v>
      </c>
      <c r="D7" s="54" t="s">
        <v>33</v>
      </c>
      <c r="E7" s="54" t="s">
        <v>141</v>
      </c>
    </row>
    <row r="8" spans="1:5" x14ac:dyDescent="0.25">
      <c r="A8" s="56">
        <v>1</v>
      </c>
      <c r="B8" s="57">
        <v>2</v>
      </c>
      <c r="C8" s="57">
        <v>3</v>
      </c>
      <c r="D8" s="56">
        <v>4</v>
      </c>
      <c r="E8" s="56">
        <v>5</v>
      </c>
    </row>
    <row r="9" spans="1:5" ht="16.5" customHeight="1" x14ac:dyDescent="0.25">
      <c r="A9" s="58">
        <v>8</v>
      </c>
      <c r="B9" s="58" t="s">
        <v>29</v>
      </c>
      <c r="C9" s="59">
        <v>0</v>
      </c>
      <c r="D9" s="59">
        <v>0</v>
      </c>
      <c r="E9" s="59">
        <v>0</v>
      </c>
    </row>
    <row r="10" spans="1:5" ht="18" customHeight="1" x14ac:dyDescent="0.25">
      <c r="A10" s="60">
        <v>84</v>
      </c>
      <c r="B10" s="60" t="s">
        <v>30</v>
      </c>
      <c r="C10" s="61">
        <v>0</v>
      </c>
      <c r="D10" s="61">
        <v>0</v>
      </c>
      <c r="E10" s="61">
        <v>0</v>
      </c>
    </row>
    <row r="11" spans="1:5" ht="17.25" customHeight="1" x14ac:dyDescent="0.25">
      <c r="A11" s="62">
        <v>5</v>
      </c>
      <c r="B11" s="63" t="s">
        <v>31</v>
      </c>
      <c r="C11" s="59">
        <v>0</v>
      </c>
      <c r="D11" s="59">
        <v>0</v>
      </c>
      <c r="E11" s="59">
        <v>0</v>
      </c>
    </row>
    <row r="12" spans="1:5" ht="15" customHeight="1" x14ac:dyDescent="0.25">
      <c r="A12" s="60">
        <v>54</v>
      </c>
      <c r="B12" s="64" t="s">
        <v>32</v>
      </c>
      <c r="C12" s="61">
        <v>0</v>
      </c>
      <c r="D12" s="61">
        <v>0</v>
      </c>
      <c r="E12" s="61">
        <v>0</v>
      </c>
    </row>
  </sheetData>
  <mergeCells count="2">
    <mergeCell ref="A3:E3"/>
    <mergeCell ref="A5:E5"/>
  </mergeCells>
  <pageMargins left="0.7" right="0.7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89FC9-9FD4-4133-9F94-3369AB19A4B0}">
  <dimension ref="A1:E14"/>
  <sheetViews>
    <sheetView workbookViewId="0">
      <selection activeCell="E3" sqref="E3"/>
    </sheetView>
  </sheetViews>
  <sheetFormatPr defaultRowHeight="15" x14ac:dyDescent="0.25"/>
  <cols>
    <col min="2" max="2" width="40.85546875" customWidth="1"/>
    <col min="3" max="3" width="14.7109375" customWidth="1"/>
    <col min="4" max="4" width="17.28515625" customWidth="1"/>
    <col min="5" max="5" width="15.7109375" customWidth="1"/>
  </cols>
  <sheetData>
    <row r="1" spans="1:5" x14ac:dyDescent="0.25">
      <c r="A1" s="28"/>
      <c r="B1" s="143" t="s">
        <v>34</v>
      </c>
      <c r="C1" s="143"/>
      <c r="D1" s="143"/>
      <c r="E1" s="143"/>
    </row>
    <row r="2" spans="1:5" x14ac:dyDescent="0.25">
      <c r="A2" s="28"/>
      <c r="B2" s="53"/>
      <c r="C2" s="53"/>
      <c r="D2" s="53"/>
      <c r="E2" s="53"/>
    </row>
    <row r="3" spans="1:5" ht="24" x14ac:dyDescent="0.25">
      <c r="A3" s="54" t="s">
        <v>35</v>
      </c>
      <c r="B3" s="55" t="s">
        <v>28</v>
      </c>
      <c r="C3" s="55" t="s">
        <v>140</v>
      </c>
      <c r="D3" s="54" t="s">
        <v>33</v>
      </c>
      <c r="E3" s="54" t="s">
        <v>141</v>
      </c>
    </row>
    <row r="4" spans="1:5" x14ac:dyDescent="0.25">
      <c r="A4" s="56">
        <v>1</v>
      </c>
      <c r="B4" s="57">
        <v>2</v>
      </c>
      <c r="C4" s="57">
        <v>3</v>
      </c>
      <c r="D4" s="56">
        <v>4</v>
      </c>
      <c r="E4" s="56">
        <v>5</v>
      </c>
    </row>
    <row r="5" spans="1:5" ht="15" customHeight="1" x14ac:dyDescent="0.25">
      <c r="A5" s="58"/>
      <c r="B5" s="58" t="s">
        <v>36</v>
      </c>
      <c r="C5" s="59">
        <v>0</v>
      </c>
      <c r="D5" s="59">
        <v>0</v>
      </c>
      <c r="E5" s="59">
        <v>0</v>
      </c>
    </row>
    <row r="6" spans="1:5" ht="16.5" customHeight="1" x14ac:dyDescent="0.25">
      <c r="A6" s="58">
        <v>1</v>
      </c>
      <c r="B6" s="58" t="s">
        <v>37</v>
      </c>
      <c r="C6" s="59">
        <v>0</v>
      </c>
      <c r="D6" s="59">
        <v>0</v>
      </c>
      <c r="E6" s="59">
        <v>0</v>
      </c>
    </row>
    <row r="7" spans="1:5" x14ac:dyDescent="0.25">
      <c r="A7" s="65">
        <v>11</v>
      </c>
      <c r="B7" s="65" t="s">
        <v>37</v>
      </c>
      <c r="C7" s="61">
        <v>0</v>
      </c>
      <c r="D7" s="61">
        <v>0</v>
      </c>
      <c r="E7" s="61">
        <v>0</v>
      </c>
    </row>
    <row r="8" spans="1:5" ht="24.75" customHeight="1" x14ac:dyDescent="0.25">
      <c r="A8" s="58">
        <v>8</v>
      </c>
      <c r="B8" s="58" t="s">
        <v>38</v>
      </c>
      <c r="C8" s="59">
        <v>0</v>
      </c>
      <c r="D8" s="59">
        <v>0</v>
      </c>
      <c r="E8" s="59">
        <v>0</v>
      </c>
    </row>
    <row r="9" spans="1:5" ht="15.75" customHeight="1" x14ac:dyDescent="0.25">
      <c r="A9" s="66">
        <v>81</v>
      </c>
      <c r="B9" s="66" t="s">
        <v>38</v>
      </c>
      <c r="C9" s="61">
        <v>0</v>
      </c>
      <c r="D9" s="61">
        <v>0</v>
      </c>
      <c r="E9" s="61">
        <v>0</v>
      </c>
    </row>
    <row r="10" spans="1:5" ht="13.5" customHeight="1" x14ac:dyDescent="0.25">
      <c r="A10" s="58"/>
      <c r="B10" s="58" t="s">
        <v>39</v>
      </c>
      <c r="C10" s="59">
        <v>0</v>
      </c>
      <c r="D10" s="59">
        <v>0</v>
      </c>
      <c r="E10" s="59">
        <v>0</v>
      </c>
    </row>
    <row r="11" spans="1:5" ht="16.5" customHeight="1" x14ac:dyDescent="0.25">
      <c r="A11" s="58">
        <v>1</v>
      </c>
      <c r="B11" s="63" t="s">
        <v>37</v>
      </c>
      <c r="C11" s="59">
        <v>0</v>
      </c>
      <c r="D11" s="59">
        <v>0</v>
      </c>
      <c r="E11" s="59">
        <v>0</v>
      </c>
    </row>
    <row r="12" spans="1:5" x14ac:dyDescent="0.25">
      <c r="A12" s="65">
        <v>11</v>
      </c>
      <c r="B12" s="65" t="s">
        <v>37</v>
      </c>
      <c r="C12" s="61">
        <v>0</v>
      </c>
      <c r="D12" s="61">
        <v>0</v>
      </c>
      <c r="E12" s="61">
        <v>0</v>
      </c>
    </row>
    <row r="13" spans="1:5" ht="16.5" customHeight="1" x14ac:dyDescent="0.25">
      <c r="A13" s="58">
        <v>3</v>
      </c>
      <c r="B13" s="63" t="s">
        <v>40</v>
      </c>
      <c r="C13" s="59">
        <v>0</v>
      </c>
      <c r="D13" s="59">
        <v>0</v>
      </c>
      <c r="E13" s="59">
        <v>0</v>
      </c>
    </row>
    <row r="14" spans="1:5" x14ac:dyDescent="0.25">
      <c r="A14" s="65">
        <v>31</v>
      </c>
      <c r="B14" s="65" t="s">
        <v>40</v>
      </c>
      <c r="C14" s="61">
        <v>0</v>
      </c>
      <c r="D14" s="61">
        <v>0</v>
      </c>
      <c r="E14" s="61">
        <v>0</v>
      </c>
    </row>
  </sheetData>
  <mergeCells count="1">
    <mergeCell ref="B1:E1"/>
  </mergeCells>
  <pageMargins left="0.7" right="0.7" top="0.75" bottom="0.7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E103"/>
  <sheetViews>
    <sheetView tabSelected="1" topLeftCell="A73" workbookViewId="0">
      <selection activeCell="G113" sqref="G113"/>
    </sheetView>
  </sheetViews>
  <sheetFormatPr defaultRowHeight="12" x14ac:dyDescent="0.2"/>
  <cols>
    <col min="1" max="1" width="13.28515625" style="44" customWidth="1"/>
    <col min="2" max="2" width="62.85546875" style="44" customWidth="1"/>
    <col min="3" max="3" width="13.85546875" style="44" bestFit="1" customWidth="1"/>
    <col min="4" max="4" width="20.42578125" style="44" bestFit="1" customWidth="1"/>
    <col min="5" max="5" width="15.140625" style="44" bestFit="1" customWidth="1"/>
    <col min="6" max="16384" width="9.140625" style="44"/>
  </cols>
  <sheetData>
    <row r="2" spans="1:5" x14ac:dyDescent="0.2">
      <c r="B2" s="136" t="s">
        <v>22</v>
      </c>
      <c r="C2" s="136"/>
      <c r="D2" s="136"/>
      <c r="E2" s="136"/>
    </row>
    <row r="3" spans="1:5" ht="12.75" thickBot="1" x14ac:dyDescent="0.25"/>
    <row r="4" spans="1:5" ht="12.75" thickBot="1" x14ac:dyDescent="0.25">
      <c r="A4" s="120" t="s">
        <v>100</v>
      </c>
      <c r="B4" s="97" t="s">
        <v>28</v>
      </c>
      <c r="C4" s="33" t="s">
        <v>140</v>
      </c>
      <c r="D4" s="33" t="s">
        <v>5</v>
      </c>
      <c r="E4" s="33" t="s">
        <v>141</v>
      </c>
    </row>
    <row r="5" spans="1:5" x14ac:dyDescent="0.2">
      <c r="A5" s="119"/>
      <c r="B5" s="118" t="s">
        <v>19</v>
      </c>
      <c r="C5" s="50">
        <f>C6</f>
        <v>9779851</v>
      </c>
      <c r="D5" s="50">
        <f>E5-C5</f>
        <v>478676</v>
      </c>
      <c r="E5" s="50">
        <f>E6</f>
        <v>10258527</v>
      </c>
    </row>
    <row r="6" spans="1:5" ht="24" x14ac:dyDescent="0.2">
      <c r="A6" s="119" t="s">
        <v>103</v>
      </c>
      <c r="B6" s="95" t="s">
        <v>101</v>
      </c>
      <c r="C6" s="36">
        <f>C7</f>
        <v>9779851</v>
      </c>
      <c r="D6" s="51">
        <f t="shared" ref="D6:D93" si="0">E6-C6</f>
        <v>478676</v>
      </c>
      <c r="E6" s="36">
        <f>E7</f>
        <v>10258527</v>
      </c>
    </row>
    <row r="7" spans="1:5" x14ac:dyDescent="0.2">
      <c r="A7" s="119" t="s">
        <v>104</v>
      </c>
      <c r="B7" s="95" t="s">
        <v>102</v>
      </c>
      <c r="C7" s="36">
        <f>SUM(C8+C9+C10+C11+C12+C13)</f>
        <v>9779851</v>
      </c>
      <c r="D7" s="51">
        <f t="shared" si="0"/>
        <v>478676</v>
      </c>
      <c r="E7" s="36">
        <f>SUM(E8+E9+E10+E11+E12+E13)</f>
        <v>10258527</v>
      </c>
    </row>
    <row r="8" spans="1:5" x14ac:dyDescent="0.2">
      <c r="A8" s="124" t="s">
        <v>55</v>
      </c>
      <c r="B8" s="95" t="s">
        <v>37</v>
      </c>
      <c r="C8" s="36">
        <v>604451</v>
      </c>
      <c r="D8" s="51">
        <f>E8-C8</f>
        <v>0</v>
      </c>
      <c r="E8" s="36">
        <v>604451</v>
      </c>
    </row>
    <row r="9" spans="1:5" x14ac:dyDescent="0.2">
      <c r="A9" s="46" t="s">
        <v>56</v>
      </c>
      <c r="B9" s="95" t="s">
        <v>40</v>
      </c>
      <c r="C9" s="36">
        <v>193100</v>
      </c>
      <c r="D9" s="51">
        <f>E9-C9</f>
        <v>55901</v>
      </c>
      <c r="E9" s="36">
        <v>249001</v>
      </c>
    </row>
    <row r="10" spans="1:5" x14ac:dyDescent="0.2">
      <c r="A10" s="46" t="s">
        <v>57</v>
      </c>
      <c r="B10" s="95" t="s">
        <v>105</v>
      </c>
      <c r="C10" s="36">
        <v>8400000</v>
      </c>
      <c r="D10" s="51">
        <f t="shared" ref="D10:D13" si="1">E10-C10</f>
        <v>422281</v>
      </c>
      <c r="E10" s="36">
        <v>8822281</v>
      </c>
    </row>
    <row r="11" spans="1:5" x14ac:dyDescent="0.2">
      <c r="A11" s="46" t="s">
        <v>58</v>
      </c>
      <c r="B11" s="95" t="s">
        <v>106</v>
      </c>
      <c r="C11" s="36">
        <v>520300</v>
      </c>
      <c r="D11" s="51">
        <f t="shared" si="1"/>
        <v>20494</v>
      </c>
      <c r="E11" s="36">
        <v>540794</v>
      </c>
    </row>
    <row r="12" spans="1:5" x14ac:dyDescent="0.2">
      <c r="A12" s="46" t="s">
        <v>59</v>
      </c>
      <c r="B12" s="95" t="s">
        <v>80</v>
      </c>
      <c r="C12" s="36">
        <v>1000</v>
      </c>
      <c r="D12" s="51">
        <f t="shared" si="1"/>
        <v>0</v>
      </c>
      <c r="E12" s="36">
        <v>1000</v>
      </c>
    </row>
    <row r="13" spans="1:5" x14ac:dyDescent="0.2">
      <c r="A13" s="125" t="s">
        <v>60</v>
      </c>
      <c r="B13" s="95" t="s">
        <v>107</v>
      </c>
      <c r="C13" s="36">
        <v>61000</v>
      </c>
      <c r="D13" s="51">
        <f t="shared" si="1"/>
        <v>-20000</v>
      </c>
      <c r="E13" s="36">
        <v>41000</v>
      </c>
    </row>
    <row r="14" spans="1:5" x14ac:dyDescent="0.2">
      <c r="A14" s="119" t="s">
        <v>108</v>
      </c>
      <c r="B14" s="95" t="s">
        <v>109</v>
      </c>
      <c r="C14" s="36">
        <f>SUM(C15+C21+C30)</f>
        <v>556918</v>
      </c>
      <c r="D14" s="51">
        <f t="shared" si="0"/>
        <v>20460</v>
      </c>
      <c r="E14" s="36">
        <f>SUM(E15+E21+E30)</f>
        <v>577378</v>
      </c>
    </row>
    <row r="15" spans="1:5" x14ac:dyDescent="0.2">
      <c r="A15" s="119" t="s">
        <v>110</v>
      </c>
      <c r="B15" s="95" t="s">
        <v>114</v>
      </c>
      <c r="C15" s="36">
        <f>C16</f>
        <v>60000</v>
      </c>
      <c r="D15" s="51">
        <f t="shared" si="0"/>
        <v>20460</v>
      </c>
      <c r="E15" s="36">
        <f>E16</f>
        <v>80460</v>
      </c>
    </row>
    <row r="16" spans="1:5" x14ac:dyDescent="0.2">
      <c r="A16" s="119" t="s">
        <v>142</v>
      </c>
      <c r="B16" s="95" t="s">
        <v>139</v>
      </c>
      <c r="C16" s="36">
        <v>60000</v>
      </c>
      <c r="D16" s="51">
        <f t="shared" si="0"/>
        <v>20460</v>
      </c>
      <c r="E16" s="36">
        <f>SUM(E17)</f>
        <v>80460</v>
      </c>
    </row>
    <row r="17" spans="1:5" x14ac:dyDescent="0.2">
      <c r="A17" s="121">
        <v>3</v>
      </c>
      <c r="B17" s="95" t="s">
        <v>92</v>
      </c>
      <c r="C17" s="36">
        <f>C18+C19+C20</f>
        <v>60000</v>
      </c>
      <c r="D17" s="51">
        <f t="shared" si="0"/>
        <v>20460</v>
      </c>
      <c r="E17" s="36">
        <f>E18+E19+E20</f>
        <v>80460</v>
      </c>
    </row>
    <row r="18" spans="1:5" x14ac:dyDescent="0.2">
      <c r="A18" s="121">
        <v>31</v>
      </c>
      <c r="B18" s="95" t="s">
        <v>93</v>
      </c>
      <c r="C18" s="36">
        <v>56978</v>
      </c>
      <c r="D18" s="51">
        <f t="shared" si="0"/>
        <v>10882</v>
      </c>
      <c r="E18" s="36">
        <v>67860</v>
      </c>
    </row>
    <row r="19" spans="1:5" x14ac:dyDescent="0.2">
      <c r="A19" s="121">
        <v>32</v>
      </c>
      <c r="B19" s="95" t="s">
        <v>94</v>
      </c>
      <c r="C19" s="36">
        <v>3022</v>
      </c>
      <c r="D19" s="51">
        <f t="shared" si="0"/>
        <v>2378</v>
      </c>
      <c r="E19" s="36">
        <v>5400</v>
      </c>
    </row>
    <row r="20" spans="1:5" ht="11.25" customHeight="1" x14ac:dyDescent="0.2">
      <c r="A20" s="121">
        <v>37</v>
      </c>
      <c r="B20" s="95" t="s">
        <v>96</v>
      </c>
      <c r="C20" s="36">
        <v>0</v>
      </c>
      <c r="D20" s="51">
        <f t="shared" si="0"/>
        <v>7200</v>
      </c>
      <c r="E20" s="36">
        <v>7200</v>
      </c>
    </row>
    <row r="21" spans="1:5" ht="11.25" customHeight="1" x14ac:dyDescent="0.2">
      <c r="A21" s="121" t="s">
        <v>144</v>
      </c>
      <c r="B21" s="95" t="s">
        <v>145</v>
      </c>
      <c r="C21" s="36">
        <f>SUM(C23+C25)</f>
        <v>460118</v>
      </c>
      <c r="D21" s="51">
        <f>SUM(E21-C21)</f>
        <v>0</v>
      </c>
      <c r="E21" s="36">
        <f>SUM(E23+E25)</f>
        <v>460118</v>
      </c>
    </row>
    <row r="22" spans="1:5" ht="11.25" customHeight="1" x14ac:dyDescent="0.2">
      <c r="A22" s="121" t="s">
        <v>123</v>
      </c>
      <c r="B22" s="95" t="s">
        <v>40</v>
      </c>
      <c r="C22" s="36">
        <f>SUM(C23)</f>
        <v>41618</v>
      </c>
      <c r="D22" s="51">
        <f t="shared" ref="D22:D35" si="2">SUM(E22-C22)</f>
        <v>0</v>
      </c>
      <c r="E22" s="36">
        <f>SUM(E23)</f>
        <v>41618</v>
      </c>
    </row>
    <row r="23" spans="1:5" ht="11.25" customHeight="1" x14ac:dyDescent="0.2">
      <c r="A23" s="121">
        <v>4</v>
      </c>
      <c r="B23" s="95" t="s">
        <v>97</v>
      </c>
      <c r="C23" s="36">
        <f>SUM(C24)</f>
        <v>41618</v>
      </c>
      <c r="D23" s="51">
        <f t="shared" si="2"/>
        <v>0</v>
      </c>
      <c r="E23" s="36">
        <f>SUM(E24)</f>
        <v>41618</v>
      </c>
    </row>
    <row r="24" spans="1:5" ht="11.25" customHeight="1" x14ac:dyDescent="0.2">
      <c r="A24" s="121">
        <v>42</v>
      </c>
      <c r="B24" s="95" t="s">
        <v>99</v>
      </c>
      <c r="C24" s="36">
        <v>41618</v>
      </c>
      <c r="D24" s="51">
        <f t="shared" si="2"/>
        <v>0</v>
      </c>
      <c r="E24" s="36">
        <v>41618</v>
      </c>
    </row>
    <row r="25" spans="1:5" ht="11.25" customHeight="1" x14ac:dyDescent="0.2">
      <c r="A25" s="121" t="s">
        <v>143</v>
      </c>
      <c r="B25" s="95" t="s">
        <v>138</v>
      </c>
      <c r="C25" s="36">
        <f>SUM(C26+C28)</f>
        <v>418500</v>
      </c>
      <c r="D25" s="51">
        <f t="shared" si="2"/>
        <v>0</v>
      </c>
      <c r="E25" s="36">
        <f>SUM(E26+E28)</f>
        <v>418500</v>
      </c>
    </row>
    <row r="26" spans="1:5" ht="11.25" customHeight="1" x14ac:dyDescent="0.2">
      <c r="A26" s="121">
        <v>4</v>
      </c>
      <c r="B26" s="95" t="s">
        <v>97</v>
      </c>
      <c r="C26" s="36">
        <f>SUM(C27)</f>
        <v>125550</v>
      </c>
      <c r="D26" s="51">
        <f t="shared" si="2"/>
        <v>0</v>
      </c>
      <c r="E26" s="36">
        <f>SUM(E27)</f>
        <v>125550</v>
      </c>
    </row>
    <row r="27" spans="1:5" ht="11.25" customHeight="1" x14ac:dyDescent="0.2">
      <c r="A27" s="121">
        <v>42</v>
      </c>
      <c r="B27" s="95" t="s">
        <v>99</v>
      </c>
      <c r="C27" s="36">
        <v>125550</v>
      </c>
      <c r="D27" s="51">
        <f t="shared" si="2"/>
        <v>0</v>
      </c>
      <c r="E27" s="36">
        <v>125550</v>
      </c>
    </row>
    <row r="28" spans="1:5" ht="11.25" customHeight="1" x14ac:dyDescent="0.2">
      <c r="A28" s="121">
        <v>4</v>
      </c>
      <c r="B28" s="95" t="s">
        <v>97</v>
      </c>
      <c r="C28" s="36">
        <f>SUM(C29)</f>
        <v>292950</v>
      </c>
      <c r="D28" s="51">
        <f t="shared" si="2"/>
        <v>0</v>
      </c>
      <c r="E28" s="36">
        <f>SUM(E29)</f>
        <v>292950</v>
      </c>
    </row>
    <row r="29" spans="1:5" ht="11.25" customHeight="1" x14ac:dyDescent="0.2">
      <c r="A29" s="121">
        <v>42</v>
      </c>
      <c r="B29" s="95" t="s">
        <v>99</v>
      </c>
      <c r="C29" s="36">
        <v>292950</v>
      </c>
      <c r="D29" s="51">
        <f t="shared" si="2"/>
        <v>0</v>
      </c>
      <c r="E29" s="36">
        <v>292950</v>
      </c>
    </row>
    <row r="30" spans="1:5" ht="11.25" customHeight="1" x14ac:dyDescent="0.2">
      <c r="A30" s="121" t="s">
        <v>146</v>
      </c>
      <c r="B30" s="95" t="s">
        <v>147</v>
      </c>
      <c r="C30" s="36">
        <f>SUM(C31)</f>
        <v>36800</v>
      </c>
      <c r="D30" s="51">
        <f t="shared" si="2"/>
        <v>0</v>
      </c>
      <c r="E30" s="36">
        <f>SUM(E31)</f>
        <v>36800</v>
      </c>
    </row>
    <row r="31" spans="1:5" ht="11.25" customHeight="1" x14ac:dyDescent="0.2">
      <c r="A31" s="121" t="s">
        <v>143</v>
      </c>
      <c r="B31" s="95" t="s">
        <v>138</v>
      </c>
      <c r="C31" s="36">
        <f>SUM(C32+C35)</f>
        <v>36800</v>
      </c>
      <c r="D31" s="51">
        <f t="shared" si="2"/>
        <v>0</v>
      </c>
      <c r="E31" s="36">
        <f>SUM(E32+E35)</f>
        <v>36800</v>
      </c>
    </row>
    <row r="32" spans="1:5" ht="11.25" customHeight="1" x14ac:dyDescent="0.2">
      <c r="A32" s="121">
        <v>4</v>
      </c>
      <c r="B32" s="95" t="s">
        <v>97</v>
      </c>
      <c r="C32" s="36">
        <f>SUM(C33)</f>
        <v>11040</v>
      </c>
      <c r="D32" s="51">
        <f t="shared" si="2"/>
        <v>0</v>
      </c>
      <c r="E32" s="36">
        <f>SUM(E33)</f>
        <v>11040</v>
      </c>
    </row>
    <row r="33" spans="1:5" ht="11.25" customHeight="1" x14ac:dyDescent="0.2">
      <c r="A33" s="121">
        <v>42</v>
      </c>
      <c r="B33" s="95" t="s">
        <v>99</v>
      </c>
      <c r="C33" s="36">
        <v>11040</v>
      </c>
      <c r="D33" s="51">
        <f t="shared" si="2"/>
        <v>0</v>
      </c>
      <c r="E33" s="36">
        <v>11040</v>
      </c>
    </row>
    <row r="34" spans="1:5" ht="11.25" customHeight="1" x14ac:dyDescent="0.2">
      <c r="A34" s="121">
        <v>4</v>
      </c>
      <c r="B34" s="95" t="s">
        <v>97</v>
      </c>
      <c r="C34" s="36">
        <f>SUM(C35)</f>
        <v>25760</v>
      </c>
      <c r="D34" s="51">
        <f t="shared" si="2"/>
        <v>0</v>
      </c>
      <c r="E34" s="36">
        <f>SUM(E35)</f>
        <v>25760</v>
      </c>
    </row>
    <row r="35" spans="1:5" ht="11.25" customHeight="1" x14ac:dyDescent="0.2">
      <c r="A35" s="121">
        <v>42</v>
      </c>
      <c r="B35" s="95" t="s">
        <v>99</v>
      </c>
      <c r="C35" s="36">
        <v>25760</v>
      </c>
      <c r="D35" s="51">
        <f t="shared" si="2"/>
        <v>0</v>
      </c>
      <c r="E35" s="36">
        <v>25760</v>
      </c>
    </row>
    <row r="36" spans="1:5" ht="15.75" customHeight="1" x14ac:dyDescent="0.2">
      <c r="A36" s="119" t="s">
        <v>115</v>
      </c>
      <c r="B36" s="95" t="s">
        <v>116</v>
      </c>
      <c r="C36" s="36">
        <f>C37+C41</f>
        <v>604451</v>
      </c>
      <c r="D36" s="51">
        <f t="shared" si="0"/>
        <v>0</v>
      </c>
      <c r="E36" s="36">
        <f>SUM(E37+E41+E47)</f>
        <v>604451</v>
      </c>
    </row>
    <row r="37" spans="1:5" x14ac:dyDescent="0.2">
      <c r="A37" s="119" t="s">
        <v>111</v>
      </c>
      <c r="B37" s="95" t="s">
        <v>117</v>
      </c>
      <c r="C37" s="36">
        <f>C38</f>
        <v>522581</v>
      </c>
      <c r="D37" s="51">
        <f t="shared" si="0"/>
        <v>0</v>
      </c>
      <c r="E37" s="36">
        <f>E38</f>
        <v>522581</v>
      </c>
    </row>
    <row r="38" spans="1:5" x14ac:dyDescent="0.2">
      <c r="A38" s="119" t="s">
        <v>118</v>
      </c>
      <c r="B38" s="95" t="s">
        <v>37</v>
      </c>
      <c r="C38" s="36">
        <f>C39</f>
        <v>522581</v>
      </c>
      <c r="D38" s="51">
        <f t="shared" si="0"/>
        <v>0</v>
      </c>
      <c r="E38" s="36">
        <f>E39</f>
        <v>522581</v>
      </c>
    </row>
    <row r="39" spans="1:5" x14ac:dyDescent="0.2">
      <c r="A39" s="121">
        <v>4</v>
      </c>
      <c r="B39" s="95" t="s">
        <v>97</v>
      </c>
      <c r="C39" s="36">
        <v>522581</v>
      </c>
      <c r="D39" s="51">
        <f t="shared" si="0"/>
        <v>0</v>
      </c>
      <c r="E39" s="36">
        <f>E40</f>
        <v>522581</v>
      </c>
    </row>
    <row r="40" spans="1:5" x14ac:dyDescent="0.2">
      <c r="A40" s="121">
        <v>42</v>
      </c>
      <c r="B40" s="95" t="s">
        <v>99</v>
      </c>
      <c r="C40" s="36">
        <v>522581</v>
      </c>
      <c r="D40" s="51">
        <f t="shared" si="0"/>
        <v>0</v>
      </c>
      <c r="E40" s="36">
        <v>522581</v>
      </c>
    </row>
    <row r="41" spans="1:5" x14ac:dyDescent="0.2">
      <c r="A41" s="119" t="s">
        <v>112</v>
      </c>
      <c r="B41" s="95" t="s">
        <v>119</v>
      </c>
      <c r="C41" s="36">
        <f>C42</f>
        <v>81870</v>
      </c>
      <c r="D41" s="51">
        <f t="shared" si="0"/>
        <v>-10000</v>
      </c>
      <c r="E41" s="36">
        <f>E42</f>
        <v>71870</v>
      </c>
    </row>
    <row r="42" spans="1:5" x14ac:dyDescent="0.2">
      <c r="A42" s="119" t="s">
        <v>118</v>
      </c>
      <c r="B42" s="95" t="s">
        <v>37</v>
      </c>
      <c r="C42" s="36">
        <f>C43</f>
        <v>81870</v>
      </c>
      <c r="D42" s="51">
        <f t="shared" si="0"/>
        <v>-10000</v>
      </c>
      <c r="E42" s="36">
        <f>E43</f>
        <v>71870</v>
      </c>
    </row>
    <row r="43" spans="1:5" x14ac:dyDescent="0.2">
      <c r="A43" s="121">
        <v>3</v>
      </c>
      <c r="B43" s="95" t="s">
        <v>92</v>
      </c>
      <c r="C43" s="36">
        <f>C44+C45+C46</f>
        <v>81870</v>
      </c>
      <c r="D43" s="51">
        <f t="shared" si="0"/>
        <v>-10000</v>
      </c>
      <c r="E43" s="36">
        <f>E44+E45+E46</f>
        <v>71870</v>
      </c>
    </row>
    <row r="44" spans="1:5" x14ac:dyDescent="0.2">
      <c r="A44" s="121">
        <v>31</v>
      </c>
      <c r="B44" s="95" t="s">
        <v>93</v>
      </c>
      <c r="C44" s="36">
        <v>3995</v>
      </c>
      <c r="D44" s="51">
        <f t="shared" si="0"/>
        <v>-3995</v>
      </c>
      <c r="E44" s="36">
        <v>0</v>
      </c>
    </row>
    <row r="45" spans="1:5" x14ac:dyDescent="0.2">
      <c r="A45" s="121">
        <v>32</v>
      </c>
      <c r="B45" s="95" t="s">
        <v>94</v>
      </c>
      <c r="C45" s="36">
        <v>73375</v>
      </c>
      <c r="D45" s="51">
        <f t="shared" si="0"/>
        <v>-6005</v>
      </c>
      <c r="E45" s="36">
        <v>67370</v>
      </c>
    </row>
    <row r="46" spans="1:5" ht="12" customHeight="1" x14ac:dyDescent="0.2">
      <c r="A46" s="121">
        <v>37</v>
      </c>
      <c r="B46" s="95" t="s">
        <v>96</v>
      </c>
      <c r="C46" s="36">
        <v>4500</v>
      </c>
      <c r="D46" s="51">
        <f t="shared" si="0"/>
        <v>0</v>
      </c>
      <c r="E46" s="36">
        <v>4500</v>
      </c>
    </row>
    <row r="47" spans="1:5" ht="12" customHeight="1" x14ac:dyDescent="0.2">
      <c r="A47" s="121" t="s">
        <v>148</v>
      </c>
      <c r="B47" s="95" t="s">
        <v>149</v>
      </c>
      <c r="C47" s="36"/>
      <c r="D47" s="51">
        <f>SUM(E47-C47)</f>
        <v>10000</v>
      </c>
      <c r="E47" s="36">
        <v>10000</v>
      </c>
    </row>
    <row r="48" spans="1:5" ht="12" customHeight="1" x14ac:dyDescent="0.2">
      <c r="A48" s="121" t="s">
        <v>118</v>
      </c>
      <c r="B48" s="95" t="s">
        <v>37</v>
      </c>
      <c r="C48" s="36"/>
      <c r="D48" s="51">
        <f t="shared" ref="D48:D51" si="3">SUM(E48-C48)</f>
        <v>10000</v>
      </c>
      <c r="E48" s="36">
        <v>10000</v>
      </c>
    </row>
    <row r="49" spans="1:5" ht="12" customHeight="1" x14ac:dyDescent="0.2">
      <c r="A49" s="121">
        <v>3</v>
      </c>
      <c r="B49" s="95" t="s">
        <v>92</v>
      </c>
      <c r="C49" s="36"/>
      <c r="D49" s="51">
        <f t="shared" si="3"/>
        <v>10000</v>
      </c>
      <c r="E49" s="36">
        <v>10000</v>
      </c>
    </row>
    <row r="50" spans="1:5" ht="12" customHeight="1" x14ac:dyDescent="0.2">
      <c r="A50" s="121">
        <v>31</v>
      </c>
      <c r="B50" s="95" t="s">
        <v>93</v>
      </c>
      <c r="C50" s="36"/>
      <c r="D50" s="51">
        <f t="shared" si="3"/>
        <v>9350</v>
      </c>
      <c r="E50" s="36">
        <v>9350</v>
      </c>
    </row>
    <row r="51" spans="1:5" ht="12" customHeight="1" x14ac:dyDescent="0.2">
      <c r="A51" s="121">
        <v>32</v>
      </c>
      <c r="B51" s="95" t="s">
        <v>94</v>
      </c>
      <c r="C51" s="36"/>
      <c r="D51" s="51">
        <f t="shared" si="3"/>
        <v>650</v>
      </c>
      <c r="E51" s="36">
        <v>650</v>
      </c>
    </row>
    <row r="52" spans="1:5" x14ac:dyDescent="0.2">
      <c r="A52" s="119" t="s">
        <v>120</v>
      </c>
      <c r="B52" s="95" t="s">
        <v>121</v>
      </c>
      <c r="C52" s="36">
        <f>C53+C68+C84+C92</f>
        <v>8618482</v>
      </c>
      <c r="D52" s="51">
        <f t="shared" si="0"/>
        <v>458216</v>
      </c>
      <c r="E52" s="36">
        <f>E53+E68+E84+E92</f>
        <v>9076698</v>
      </c>
    </row>
    <row r="53" spans="1:5" x14ac:dyDescent="0.2">
      <c r="A53" s="119" t="s">
        <v>113</v>
      </c>
      <c r="B53" s="95" t="s">
        <v>122</v>
      </c>
      <c r="C53" s="36">
        <f>C54+C59+C64</f>
        <v>8069100</v>
      </c>
      <c r="D53" s="51">
        <f t="shared" si="0"/>
        <v>371315</v>
      </c>
      <c r="E53" s="36">
        <f>E54+E59+E64</f>
        <v>8440415</v>
      </c>
    </row>
    <row r="54" spans="1:5" x14ac:dyDescent="0.2">
      <c r="A54" s="119" t="s">
        <v>123</v>
      </c>
      <c r="B54" s="95" t="s">
        <v>40</v>
      </c>
      <c r="C54" s="36">
        <f>C55</f>
        <v>131100</v>
      </c>
      <c r="D54" s="51">
        <f t="shared" si="0"/>
        <v>-15600</v>
      </c>
      <c r="E54" s="36">
        <f>E55</f>
        <v>115500</v>
      </c>
    </row>
    <row r="55" spans="1:5" x14ac:dyDescent="0.2">
      <c r="A55" s="121">
        <v>3</v>
      </c>
      <c r="B55" s="95" t="s">
        <v>92</v>
      </c>
      <c r="C55" s="36">
        <f>C56+C57+C58</f>
        <v>131100</v>
      </c>
      <c r="D55" s="51">
        <f t="shared" si="0"/>
        <v>-15600</v>
      </c>
      <c r="E55" s="36">
        <f>E56+E57+E58</f>
        <v>115500</v>
      </c>
    </row>
    <row r="56" spans="1:5" x14ac:dyDescent="0.2">
      <c r="A56" s="121">
        <v>31</v>
      </c>
      <c r="B56" s="95" t="s">
        <v>93</v>
      </c>
      <c r="C56" s="36">
        <v>95900</v>
      </c>
      <c r="D56" s="51">
        <f t="shared" si="0"/>
        <v>-13700</v>
      </c>
      <c r="E56" s="36">
        <v>82200</v>
      </c>
    </row>
    <row r="57" spans="1:5" x14ac:dyDescent="0.2">
      <c r="A57" s="121">
        <v>32</v>
      </c>
      <c r="B57" s="95" t="s">
        <v>94</v>
      </c>
      <c r="C57" s="36">
        <v>33200</v>
      </c>
      <c r="D57" s="51">
        <f t="shared" si="0"/>
        <v>-5500</v>
      </c>
      <c r="E57" s="36">
        <v>27700</v>
      </c>
    </row>
    <row r="58" spans="1:5" ht="12.75" customHeight="1" x14ac:dyDescent="0.2">
      <c r="A58" s="121">
        <v>37</v>
      </c>
      <c r="B58" s="95" t="s">
        <v>96</v>
      </c>
      <c r="C58" s="36">
        <v>2000</v>
      </c>
      <c r="D58" s="51">
        <f t="shared" si="0"/>
        <v>3600</v>
      </c>
      <c r="E58" s="36">
        <v>5600</v>
      </c>
    </row>
    <row r="59" spans="1:5" x14ac:dyDescent="0.2">
      <c r="A59" s="119" t="s">
        <v>124</v>
      </c>
      <c r="B59" s="95" t="s">
        <v>75</v>
      </c>
      <c r="C59" s="36">
        <f>C60</f>
        <v>7933000</v>
      </c>
      <c r="D59" s="51">
        <f t="shared" si="0"/>
        <v>386881</v>
      </c>
      <c r="E59" s="36">
        <f>E60</f>
        <v>8319881</v>
      </c>
    </row>
    <row r="60" spans="1:5" x14ac:dyDescent="0.2">
      <c r="A60" s="121">
        <v>3</v>
      </c>
      <c r="B60" s="95" t="s">
        <v>92</v>
      </c>
      <c r="C60" s="36">
        <f>C61+C62+C63</f>
        <v>7933000</v>
      </c>
      <c r="D60" s="51">
        <f t="shared" si="0"/>
        <v>386881</v>
      </c>
      <c r="E60" s="36">
        <f>E61+E62+E63</f>
        <v>8319881</v>
      </c>
    </row>
    <row r="61" spans="1:5" x14ac:dyDescent="0.2">
      <c r="A61" s="121">
        <v>31</v>
      </c>
      <c r="B61" s="95" t="s">
        <v>93</v>
      </c>
      <c r="C61" s="36">
        <v>7042000</v>
      </c>
      <c r="D61" s="51">
        <f t="shared" si="0"/>
        <v>255000</v>
      </c>
      <c r="E61" s="36">
        <v>7297000</v>
      </c>
    </row>
    <row r="62" spans="1:5" x14ac:dyDescent="0.2">
      <c r="A62" s="121">
        <v>32</v>
      </c>
      <c r="B62" s="95" t="s">
        <v>94</v>
      </c>
      <c r="C62" s="36">
        <v>888000</v>
      </c>
      <c r="D62" s="51">
        <f t="shared" si="0"/>
        <v>131781</v>
      </c>
      <c r="E62" s="36">
        <v>1019781</v>
      </c>
    </row>
    <row r="63" spans="1:5" x14ac:dyDescent="0.2">
      <c r="A63" s="121">
        <v>34</v>
      </c>
      <c r="B63" s="95" t="s">
        <v>95</v>
      </c>
      <c r="C63" s="36">
        <v>3000</v>
      </c>
      <c r="D63" s="51">
        <f t="shared" si="0"/>
        <v>100</v>
      </c>
      <c r="E63" s="36">
        <v>3100</v>
      </c>
    </row>
    <row r="64" spans="1:5" x14ac:dyDescent="0.2">
      <c r="A64" s="119" t="s">
        <v>125</v>
      </c>
      <c r="B64" s="95" t="s">
        <v>78</v>
      </c>
      <c r="C64" s="36">
        <f>C65</f>
        <v>5000</v>
      </c>
      <c r="D64" s="51">
        <f t="shared" si="0"/>
        <v>34</v>
      </c>
      <c r="E64" s="36">
        <f>E65</f>
        <v>5034</v>
      </c>
    </row>
    <row r="65" spans="1:5" x14ac:dyDescent="0.2">
      <c r="A65" s="121">
        <v>3</v>
      </c>
      <c r="B65" s="95" t="s">
        <v>92</v>
      </c>
      <c r="C65" s="36">
        <f>C66+C67</f>
        <v>5000</v>
      </c>
      <c r="D65" s="51">
        <f t="shared" si="0"/>
        <v>34</v>
      </c>
      <c r="E65" s="36">
        <v>5034</v>
      </c>
    </row>
    <row r="66" spans="1:5" x14ac:dyDescent="0.2">
      <c r="A66" s="121">
        <v>31</v>
      </c>
      <c r="B66" s="95" t="s">
        <v>93</v>
      </c>
      <c r="C66" s="36">
        <v>1065</v>
      </c>
      <c r="D66" s="51">
        <f t="shared" si="0"/>
        <v>-1065</v>
      </c>
      <c r="E66" s="36">
        <v>0</v>
      </c>
    </row>
    <row r="67" spans="1:5" x14ac:dyDescent="0.2">
      <c r="A67" s="121">
        <v>32</v>
      </c>
      <c r="B67" s="95" t="s">
        <v>94</v>
      </c>
      <c r="C67" s="36">
        <v>3935</v>
      </c>
      <c r="D67" s="51">
        <f t="shared" si="0"/>
        <v>1099</v>
      </c>
      <c r="E67" s="36">
        <v>5034</v>
      </c>
    </row>
    <row r="68" spans="1:5" x14ac:dyDescent="0.2">
      <c r="A68" s="119" t="s">
        <v>126</v>
      </c>
      <c r="B68" s="95" t="s">
        <v>132</v>
      </c>
      <c r="C68" s="51">
        <f>C69+C72+C75+C78+C81</f>
        <v>283382</v>
      </c>
      <c r="D68" s="51">
        <f t="shared" si="0"/>
        <v>46901</v>
      </c>
      <c r="E68" s="36">
        <f>E69+E72+E75+E78+E81</f>
        <v>330283</v>
      </c>
    </row>
    <row r="69" spans="1:5" x14ac:dyDescent="0.2">
      <c r="A69" s="119" t="s">
        <v>123</v>
      </c>
      <c r="B69" s="95" t="s">
        <v>40</v>
      </c>
      <c r="C69" s="36">
        <f>C71</f>
        <v>9382</v>
      </c>
      <c r="D69" s="51">
        <f t="shared" si="0"/>
        <v>76501</v>
      </c>
      <c r="E69" s="36">
        <f>E70</f>
        <v>85883</v>
      </c>
    </row>
    <row r="70" spans="1:5" x14ac:dyDescent="0.2">
      <c r="A70" s="121">
        <v>4</v>
      </c>
      <c r="B70" s="95" t="s">
        <v>97</v>
      </c>
      <c r="C70" s="36">
        <f>C71</f>
        <v>9382</v>
      </c>
      <c r="D70" s="51">
        <f t="shared" si="0"/>
        <v>76501</v>
      </c>
      <c r="E70" s="36">
        <f>E71</f>
        <v>85883</v>
      </c>
    </row>
    <row r="71" spans="1:5" x14ac:dyDescent="0.2">
      <c r="A71" s="121">
        <v>42</v>
      </c>
      <c r="B71" s="95" t="s">
        <v>99</v>
      </c>
      <c r="C71" s="36">
        <v>9382</v>
      </c>
      <c r="D71" s="51">
        <f t="shared" si="0"/>
        <v>76501</v>
      </c>
      <c r="E71" s="36">
        <v>85883</v>
      </c>
    </row>
    <row r="72" spans="1:5" x14ac:dyDescent="0.2">
      <c r="A72" s="119" t="s">
        <v>124</v>
      </c>
      <c r="B72" s="95" t="s">
        <v>75</v>
      </c>
      <c r="C72" s="36">
        <f>C73</f>
        <v>55000</v>
      </c>
      <c r="D72" s="51">
        <f t="shared" si="0"/>
        <v>-28600</v>
      </c>
      <c r="E72" s="36">
        <f>E73</f>
        <v>26400</v>
      </c>
    </row>
    <row r="73" spans="1:5" x14ac:dyDescent="0.2">
      <c r="A73" s="121">
        <v>4</v>
      </c>
      <c r="B73" s="95" t="s">
        <v>97</v>
      </c>
      <c r="C73" s="36">
        <f>C74</f>
        <v>55000</v>
      </c>
      <c r="D73" s="51">
        <f t="shared" si="0"/>
        <v>-28600</v>
      </c>
      <c r="E73" s="36">
        <f>E74</f>
        <v>26400</v>
      </c>
    </row>
    <row r="74" spans="1:5" x14ac:dyDescent="0.2">
      <c r="A74" s="121">
        <v>42</v>
      </c>
      <c r="B74" s="95" t="s">
        <v>99</v>
      </c>
      <c r="C74" s="36">
        <v>55000</v>
      </c>
      <c r="D74" s="51">
        <f t="shared" si="0"/>
        <v>-28600</v>
      </c>
      <c r="E74" s="36">
        <v>26400</v>
      </c>
    </row>
    <row r="75" spans="1:5" x14ac:dyDescent="0.2">
      <c r="A75" s="119" t="s">
        <v>127</v>
      </c>
      <c r="B75" s="95" t="s">
        <v>76</v>
      </c>
      <c r="C75" s="36">
        <f>C76</f>
        <v>216000</v>
      </c>
      <c r="D75" s="51">
        <f t="shared" si="0"/>
        <v>0</v>
      </c>
      <c r="E75" s="36">
        <f>E76</f>
        <v>216000</v>
      </c>
    </row>
    <row r="76" spans="1:5" x14ac:dyDescent="0.2">
      <c r="A76" s="121">
        <v>4</v>
      </c>
      <c r="B76" s="95" t="s">
        <v>97</v>
      </c>
      <c r="C76" s="36">
        <f>C77</f>
        <v>216000</v>
      </c>
      <c r="D76" s="51">
        <f t="shared" si="0"/>
        <v>0</v>
      </c>
      <c r="E76" s="36">
        <f>E77</f>
        <v>216000</v>
      </c>
    </row>
    <row r="77" spans="1:5" x14ac:dyDescent="0.2">
      <c r="A77" s="121">
        <v>42</v>
      </c>
      <c r="B77" s="95" t="s">
        <v>99</v>
      </c>
      <c r="C77" s="36">
        <v>216000</v>
      </c>
      <c r="D77" s="51">
        <f t="shared" si="0"/>
        <v>0</v>
      </c>
      <c r="E77" s="36">
        <v>216000</v>
      </c>
    </row>
    <row r="78" spans="1:5" x14ac:dyDescent="0.2">
      <c r="A78" s="119" t="s">
        <v>128</v>
      </c>
      <c r="B78" s="95" t="s">
        <v>80</v>
      </c>
      <c r="C78" s="36">
        <f>C79</f>
        <v>1000</v>
      </c>
      <c r="D78" s="51">
        <f t="shared" si="0"/>
        <v>0</v>
      </c>
      <c r="E78" s="36">
        <v>1000</v>
      </c>
    </row>
    <row r="79" spans="1:5" x14ac:dyDescent="0.2">
      <c r="A79" s="121">
        <v>4</v>
      </c>
      <c r="B79" s="95" t="s">
        <v>97</v>
      </c>
      <c r="C79" s="36">
        <f>C80</f>
        <v>1000</v>
      </c>
      <c r="D79" s="51">
        <f t="shared" si="0"/>
        <v>0</v>
      </c>
      <c r="E79" s="36">
        <v>1000</v>
      </c>
    </row>
    <row r="80" spans="1:5" x14ac:dyDescent="0.2">
      <c r="A80" s="121">
        <v>42</v>
      </c>
      <c r="B80" s="95" t="s">
        <v>99</v>
      </c>
      <c r="C80" s="36">
        <v>1000</v>
      </c>
      <c r="D80" s="51">
        <f t="shared" si="0"/>
        <v>0</v>
      </c>
      <c r="E80" s="36">
        <v>1000</v>
      </c>
    </row>
    <row r="81" spans="1:5" x14ac:dyDescent="0.2">
      <c r="A81" s="119" t="s">
        <v>129</v>
      </c>
      <c r="B81" s="95" t="s">
        <v>107</v>
      </c>
      <c r="C81" s="36">
        <f>C82</f>
        <v>2000</v>
      </c>
      <c r="D81" s="51">
        <f t="shared" si="0"/>
        <v>-1000</v>
      </c>
      <c r="E81" s="36">
        <f>E82</f>
        <v>1000</v>
      </c>
    </row>
    <row r="82" spans="1:5" x14ac:dyDescent="0.2">
      <c r="A82" s="121">
        <v>4</v>
      </c>
      <c r="B82" s="95" t="s">
        <v>97</v>
      </c>
      <c r="C82" s="36">
        <f>C83</f>
        <v>2000</v>
      </c>
      <c r="D82" s="51">
        <f t="shared" si="0"/>
        <v>-1000</v>
      </c>
      <c r="E82" s="36">
        <f>E83</f>
        <v>1000</v>
      </c>
    </row>
    <row r="83" spans="1:5" x14ac:dyDescent="0.2">
      <c r="A83" s="121">
        <v>42</v>
      </c>
      <c r="B83" s="95" t="s">
        <v>99</v>
      </c>
      <c r="C83" s="36">
        <v>2000</v>
      </c>
      <c r="D83" s="51">
        <f t="shared" si="0"/>
        <v>-1000</v>
      </c>
      <c r="E83" s="36">
        <v>1000</v>
      </c>
    </row>
    <row r="84" spans="1:5" x14ac:dyDescent="0.2">
      <c r="A84" s="119" t="s">
        <v>130</v>
      </c>
      <c r="B84" s="95" t="s">
        <v>133</v>
      </c>
      <c r="C84" s="36">
        <f>C85+C89</f>
        <v>12000</v>
      </c>
      <c r="D84" s="51">
        <f t="shared" si="0"/>
        <v>-5000</v>
      </c>
      <c r="E84" s="36">
        <f>E85+E89</f>
        <v>7000</v>
      </c>
    </row>
    <row r="85" spans="1:5" x14ac:dyDescent="0.2">
      <c r="A85" s="119" t="s">
        <v>123</v>
      </c>
      <c r="B85" s="95" t="s">
        <v>40</v>
      </c>
      <c r="C85" s="36">
        <f>C86</f>
        <v>11000</v>
      </c>
      <c r="D85" s="51">
        <f t="shared" si="0"/>
        <v>-5000</v>
      </c>
      <c r="E85" s="36">
        <f>E86</f>
        <v>6000</v>
      </c>
    </row>
    <row r="86" spans="1:5" x14ac:dyDescent="0.2">
      <c r="A86" s="121">
        <v>4</v>
      </c>
      <c r="B86" s="95" t="s">
        <v>97</v>
      </c>
      <c r="C86" s="36">
        <f>C87+C88</f>
        <v>11000</v>
      </c>
      <c r="D86" s="51">
        <f t="shared" si="0"/>
        <v>-5000</v>
      </c>
      <c r="E86" s="36">
        <f>E87+E88</f>
        <v>6000</v>
      </c>
    </row>
    <row r="87" spans="1:5" x14ac:dyDescent="0.2">
      <c r="A87" s="121">
        <v>41</v>
      </c>
      <c r="B87" s="95" t="s">
        <v>98</v>
      </c>
      <c r="C87" s="36">
        <v>1000</v>
      </c>
      <c r="D87" s="51">
        <f t="shared" si="0"/>
        <v>0</v>
      </c>
      <c r="E87" s="36">
        <v>1000</v>
      </c>
    </row>
    <row r="88" spans="1:5" x14ac:dyDescent="0.2">
      <c r="A88" s="121">
        <v>42</v>
      </c>
      <c r="B88" s="95" t="s">
        <v>99</v>
      </c>
      <c r="C88" s="36">
        <v>10000</v>
      </c>
      <c r="D88" s="51">
        <f t="shared" si="0"/>
        <v>-5000</v>
      </c>
      <c r="E88" s="36">
        <v>5000</v>
      </c>
    </row>
    <row r="89" spans="1:5" x14ac:dyDescent="0.2">
      <c r="A89" s="119" t="s">
        <v>124</v>
      </c>
      <c r="B89" s="95" t="s">
        <v>75</v>
      </c>
      <c r="C89" s="36">
        <f>C90</f>
        <v>1000</v>
      </c>
      <c r="D89" s="51">
        <f t="shared" si="0"/>
        <v>0</v>
      </c>
      <c r="E89" s="36">
        <f>E90</f>
        <v>1000</v>
      </c>
    </row>
    <row r="90" spans="1:5" x14ac:dyDescent="0.2">
      <c r="A90" s="121">
        <v>3</v>
      </c>
      <c r="B90" s="95" t="s">
        <v>92</v>
      </c>
      <c r="C90" s="36">
        <f>C91</f>
        <v>1000</v>
      </c>
      <c r="D90" s="51">
        <f t="shared" si="0"/>
        <v>0</v>
      </c>
      <c r="E90" s="36">
        <f>E91</f>
        <v>1000</v>
      </c>
    </row>
    <row r="91" spans="1:5" x14ac:dyDescent="0.2">
      <c r="A91" s="121">
        <v>32</v>
      </c>
      <c r="B91" s="95" t="s">
        <v>94</v>
      </c>
      <c r="C91" s="36">
        <v>1000</v>
      </c>
      <c r="D91" s="51">
        <f t="shared" si="0"/>
        <v>0</v>
      </c>
      <c r="E91" s="36">
        <v>1000</v>
      </c>
    </row>
    <row r="92" spans="1:5" x14ac:dyDescent="0.2">
      <c r="A92" s="119" t="s">
        <v>131</v>
      </c>
      <c r="B92" s="95" t="s">
        <v>134</v>
      </c>
      <c r="C92" s="36">
        <f>C93+C96</f>
        <v>254000</v>
      </c>
      <c r="D92" s="51">
        <f t="shared" si="0"/>
        <v>45000</v>
      </c>
      <c r="E92" s="36">
        <f>E93+E96</f>
        <v>299000</v>
      </c>
    </row>
    <row r="93" spans="1:5" x14ac:dyDescent="0.2">
      <c r="A93" s="119" t="s">
        <v>124</v>
      </c>
      <c r="B93" s="95" t="s">
        <v>75</v>
      </c>
      <c r="C93" s="36">
        <f>C94</f>
        <v>195000</v>
      </c>
      <c r="D93" s="51">
        <f t="shared" si="0"/>
        <v>64000</v>
      </c>
      <c r="E93" s="36">
        <f>E94</f>
        <v>259000</v>
      </c>
    </row>
    <row r="94" spans="1:5" x14ac:dyDescent="0.2">
      <c r="A94" s="121">
        <v>3</v>
      </c>
      <c r="B94" s="95" t="s">
        <v>92</v>
      </c>
      <c r="C94" s="36">
        <f>C95</f>
        <v>195000</v>
      </c>
      <c r="D94" s="51">
        <f t="shared" ref="D94:D98" si="4">E94-C94</f>
        <v>64000</v>
      </c>
      <c r="E94" s="36">
        <f>E95</f>
        <v>259000</v>
      </c>
    </row>
    <row r="95" spans="1:5" x14ac:dyDescent="0.2">
      <c r="A95" s="121">
        <v>32</v>
      </c>
      <c r="B95" s="95" t="s">
        <v>94</v>
      </c>
      <c r="C95" s="36">
        <v>195000</v>
      </c>
      <c r="D95" s="51">
        <f t="shared" si="4"/>
        <v>64000</v>
      </c>
      <c r="E95" s="36">
        <v>259000</v>
      </c>
    </row>
    <row r="96" spans="1:5" x14ac:dyDescent="0.2">
      <c r="A96" s="119" t="s">
        <v>129</v>
      </c>
      <c r="B96" s="95" t="s">
        <v>107</v>
      </c>
      <c r="C96" s="36">
        <f>C97</f>
        <v>59000</v>
      </c>
      <c r="D96" s="51">
        <f t="shared" si="4"/>
        <v>-19000</v>
      </c>
      <c r="E96" s="36">
        <f>E97</f>
        <v>40000</v>
      </c>
    </row>
    <row r="97" spans="1:5" x14ac:dyDescent="0.2">
      <c r="A97" s="121">
        <v>3</v>
      </c>
      <c r="B97" s="95" t="s">
        <v>92</v>
      </c>
      <c r="C97" s="36">
        <f>C98</f>
        <v>59000</v>
      </c>
      <c r="D97" s="51">
        <f t="shared" si="4"/>
        <v>-19000</v>
      </c>
      <c r="E97" s="36">
        <f>E98</f>
        <v>40000</v>
      </c>
    </row>
    <row r="98" spans="1:5" ht="12.75" thickBot="1" x14ac:dyDescent="0.25">
      <c r="A98" s="122">
        <v>32</v>
      </c>
      <c r="B98" s="123" t="s">
        <v>94</v>
      </c>
      <c r="C98" s="47">
        <v>59000</v>
      </c>
      <c r="D98" s="126">
        <f t="shared" si="4"/>
        <v>-19000</v>
      </c>
      <c r="E98" s="47">
        <v>40000</v>
      </c>
    </row>
    <row r="99" spans="1:5" x14ac:dyDescent="0.2">
      <c r="B99" s="45"/>
      <c r="C99" s="45"/>
      <c r="D99" s="45"/>
      <c r="E99" s="45"/>
    </row>
    <row r="100" spans="1:5" ht="15" x14ac:dyDescent="0.25">
      <c r="D100" s="137"/>
      <c r="E100" s="138"/>
    </row>
    <row r="101" spans="1:5" x14ac:dyDescent="0.2">
      <c r="D101" s="48"/>
      <c r="E101" s="48"/>
    </row>
    <row r="102" spans="1:5" ht="15" x14ac:dyDescent="0.25">
      <c r="B102" s="5" t="s">
        <v>154</v>
      </c>
      <c r="D102" s="48" t="s">
        <v>135</v>
      </c>
      <c r="E102"/>
    </row>
    <row r="103" spans="1:5" x14ac:dyDescent="0.2">
      <c r="B103" s="137" t="s">
        <v>136</v>
      </c>
      <c r="C103" s="139"/>
      <c r="D103" s="139"/>
      <c r="E103" s="139"/>
    </row>
  </sheetData>
  <mergeCells count="3">
    <mergeCell ref="B2:E2"/>
    <mergeCell ref="D100:E100"/>
    <mergeCell ref="B103:E103"/>
  </mergeCells>
  <pageMargins left="0.70866141732283472" right="0.70866141732283472" top="0.55118110236220474" bottom="0.55118110236220474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Sažetak</vt:lpstr>
      <vt:lpstr>Račun prihoda i rashoda-ekonom</vt:lpstr>
      <vt:lpstr>Račun prihoda i rashoda-izvori</vt:lpstr>
      <vt:lpstr>Račun rashoda-funkcija</vt:lpstr>
      <vt:lpstr>Račun financiranja -ek.kl.</vt:lpstr>
      <vt:lpstr>Račun financiranja-izvori</vt:lpstr>
      <vt:lpstr>Posebni dio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I. OPĆI DIO - IZMJENE I DOPUNE KONSOLIDIRANOG PRORAČUNA ZA 2024. GODINU</dc:title>
  <dc:creator>admin</dc:creator>
  <cp:lastModifiedBy>Racunovodstvo4</cp:lastModifiedBy>
  <cp:lastPrinted>2026-08-20T11:51:41Z</cp:lastPrinted>
  <dcterms:created xsi:type="dcterms:W3CDTF">2024-06-12T10:03:59Z</dcterms:created>
  <dcterms:modified xsi:type="dcterms:W3CDTF">2026-09-04T08:37:57Z</dcterms:modified>
</cp:coreProperties>
</file>