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acunodstvo4\Documents\UPRAVNO VIJEĆE 2026. 27.03\"/>
    </mc:Choice>
  </mc:AlternateContent>
  <xr:revisionPtr revIDLastSave="0" documentId="13_ncr:1_{665EC920-E9F4-41D5-ABAE-F51B7CAA2B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P I R - Tablica 1." sheetId="2" r:id="rId2"/>
    <sheet name="P I R - Tablica 2." sheetId="3" r:id="rId3"/>
    <sheet name="R - Tablica 3." sheetId="4" r:id="rId4"/>
    <sheet name="Rač fin - Tablica 4." sheetId="5" r:id="rId5"/>
    <sheet name="Rač fin - Tablica 5." sheetId="6" r:id="rId6"/>
    <sheet name="Posebni dio - Tablica 6.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2" i="7" l="1"/>
  <c r="C138" i="7"/>
  <c r="C131" i="7" s="1"/>
  <c r="C129" i="7"/>
  <c r="C127" i="7"/>
  <c r="C122" i="7"/>
  <c r="C112" i="7"/>
  <c r="C74" i="7"/>
  <c r="C45" i="7"/>
  <c r="C39" i="7"/>
  <c r="C23" i="7"/>
  <c r="C22" i="7" s="1"/>
  <c r="C12" i="7"/>
  <c r="C11" i="7" s="1"/>
  <c r="C10" i="7" s="1"/>
  <c r="B127" i="7"/>
  <c r="B122" i="7"/>
  <c r="B112" i="7"/>
  <c r="D8" i="4"/>
  <c r="D6" i="4"/>
  <c r="D5" i="4" s="1"/>
  <c r="B8" i="4"/>
  <c r="B6" i="4"/>
  <c r="B5" i="4"/>
  <c r="D34" i="3"/>
  <c r="D21" i="3" s="1"/>
  <c r="D29" i="3"/>
  <c r="D26" i="3"/>
  <c r="D22" i="3"/>
  <c r="D6" i="3"/>
  <c r="C29" i="3"/>
  <c r="C22" i="3"/>
  <c r="B34" i="3"/>
  <c r="B32" i="3"/>
  <c r="B29" i="3"/>
  <c r="B26" i="3"/>
  <c r="B24" i="3"/>
  <c r="B22" i="3"/>
  <c r="B21" i="3" s="1"/>
  <c r="B19" i="3"/>
  <c r="B17" i="3"/>
  <c r="B14" i="3"/>
  <c r="B11" i="3"/>
  <c r="B9" i="3"/>
  <c r="B7" i="3"/>
  <c r="B6" i="3" s="1"/>
  <c r="C111" i="7" l="1"/>
  <c r="C55" i="7"/>
  <c r="C38" i="7"/>
  <c r="E19" i="2"/>
  <c r="B127" i="2"/>
  <c r="B126" i="2" s="1"/>
  <c r="B124" i="2"/>
  <c r="B122" i="2"/>
  <c r="B116" i="2"/>
  <c r="B113" i="2"/>
  <c r="B112" i="2" s="1"/>
  <c r="B106" i="2"/>
  <c r="B105" i="2" s="1"/>
  <c r="B101" i="2"/>
  <c r="B100" i="2" s="1"/>
  <c r="B92" i="2"/>
  <c r="B88" i="2"/>
  <c r="B78" i="2"/>
  <c r="B71" i="2"/>
  <c r="B67" i="2"/>
  <c r="B63" i="2"/>
  <c r="B61" i="2"/>
  <c r="B57" i="2"/>
  <c r="B50" i="2"/>
  <c r="B47" i="2"/>
  <c r="B43" i="2"/>
  <c r="B42" i="2" s="1"/>
  <c r="B40" i="2"/>
  <c r="B37" i="2"/>
  <c r="B33" i="2"/>
  <c r="B31" i="2"/>
  <c r="B28" i="2"/>
  <c r="B27" i="2" s="1"/>
  <c r="B24" i="2"/>
  <c r="B23" i="2" s="1"/>
  <c r="B19" i="2"/>
  <c r="B17" i="2"/>
  <c r="D20" i="1"/>
  <c r="D30" i="1" s="1"/>
  <c r="D17" i="1"/>
  <c r="D29" i="1" s="1"/>
  <c r="B29" i="1"/>
  <c r="B20" i="1"/>
  <c r="B30" i="1" s="1"/>
  <c r="B17" i="1"/>
  <c r="F102" i="2"/>
  <c r="F107" i="2"/>
  <c r="F104" i="2"/>
  <c r="F32" i="2"/>
  <c r="F35" i="2"/>
  <c r="F16" i="2"/>
  <c r="D147" i="7"/>
  <c r="E147" i="7" s="1"/>
  <c r="D143" i="7"/>
  <c r="E143" i="7" s="1"/>
  <c r="B142" i="7"/>
  <c r="B138" i="7"/>
  <c r="D135" i="7"/>
  <c r="E135" i="7" s="1"/>
  <c r="D133" i="7"/>
  <c r="E130" i="7"/>
  <c r="B129" i="7"/>
  <c r="E128" i="7"/>
  <c r="E123" i="7"/>
  <c r="D113" i="7"/>
  <c r="D109" i="7"/>
  <c r="E109" i="7" s="1"/>
  <c r="D103" i="7"/>
  <c r="E103" i="7" s="1"/>
  <c r="D80" i="7"/>
  <c r="E80" i="7" s="1"/>
  <c r="D75" i="7"/>
  <c r="E75" i="7" s="1"/>
  <c r="B74" i="7"/>
  <c r="D70" i="7"/>
  <c r="E70" i="7" s="1"/>
  <c r="D62" i="7"/>
  <c r="E62" i="7" s="1"/>
  <c r="D58" i="7"/>
  <c r="E58" i="7" s="1"/>
  <c r="E53" i="7"/>
  <c r="E50" i="7"/>
  <c r="D47" i="7"/>
  <c r="B45" i="7"/>
  <c r="B39" i="7"/>
  <c r="E36" i="7"/>
  <c r="D29" i="7"/>
  <c r="E29" i="7" s="1"/>
  <c r="D25" i="7"/>
  <c r="E25" i="7" s="1"/>
  <c r="B23" i="7"/>
  <c r="B22" i="7" s="1"/>
  <c r="E21" i="7"/>
  <c r="E20" i="7"/>
  <c r="E19" i="7"/>
  <c r="E18" i="7"/>
  <c r="E17" i="7"/>
  <c r="E16" i="7"/>
  <c r="E15" i="7"/>
  <c r="E14" i="7"/>
  <c r="D12" i="7"/>
  <c r="D11" i="7" s="1"/>
  <c r="D10" i="7" s="1"/>
  <c r="G20" i="6"/>
  <c r="F20" i="6"/>
  <c r="G19" i="6"/>
  <c r="F19" i="6"/>
  <c r="E18" i="6"/>
  <c r="D18" i="6"/>
  <c r="C18" i="6"/>
  <c r="B18" i="6"/>
  <c r="G17" i="6"/>
  <c r="F17" i="6"/>
  <c r="E16" i="6"/>
  <c r="D16" i="6"/>
  <c r="C16" i="6"/>
  <c r="B16" i="6"/>
  <c r="G11" i="6"/>
  <c r="F11" i="6"/>
  <c r="E10" i="6"/>
  <c r="D10" i="6"/>
  <c r="C10" i="6"/>
  <c r="B10" i="6"/>
  <c r="G9" i="6"/>
  <c r="F9" i="6"/>
  <c r="E8" i="6"/>
  <c r="D8" i="6"/>
  <c r="C8" i="6"/>
  <c r="B8" i="6"/>
  <c r="G7" i="6"/>
  <c r="F7" i="6"/>
  <c r="E6" i="6"/>
  <c r="D6" i="6"/>
  <c r="C6" i="6"/>
  <c r="B6" i="6"/>
  <c r="G21" i="5"/>
  <c r="F21" i="5"/>
  <c r="G20" i="5"/>
  <c r="F20" i="5"/>
  <c r="E19" i="5"/>
  <c r="D19" i="5"/>
  <c r="C19" i="5"/>
  <c r="B19" i="5"/>
  <c r="G18" i="5"/>
  <c r="F18" i="5"/>
  <c r="E17" i="5"/>
  <c r="D17" i="5"/>
  <c r="C17" i="5"/>
  <c r="B17" i="5"/>
  <c r="G15" i="5"/>
  <c r="F15" i="5"/>
  <c r="G12" i="5"/>
  <c r="F12" i="5"/>
  <c r="E11" i="5"/>
  <c r="D11" i="5"/>
  <c r="C11" i="5"/>
  <c r="B11" i="5"/>
  <c r="G10" i="5"/>
  <c r="F10" i="5"/>
  <c r="E9" i="5"/>
  <c r="D9" i="5"/>
  <c r="C9" i="5"/>
  <c r="B9" i="5"/>
  <c r="B31" i="1" l="1"/>
  <c r="B23" i="1"/>
  <c r="D45" i="7"/>
  <c r="E45" i="7" s="1"/>
  <c r="E129" i="7"/>
  <c r="E57" i="7"/>
  <c r="B131" i="7"/>
  <c r="E122" i="7"/>
  <c r="B38" i="7"/>
  <c r="D106" i="7"/>
  <c r="E106" i="7" s="1"/>
  <c r="D39" i="7"/>
  <c r="E40" i="7"/>
  <c r="E127" i="7"/>
  <c r="E41" i="7"/>
  <c r="E138" i="7"/>
  <c r="E139" i="7"/>
  <c r="E47" i="7"/>
  <c r="E133" i="7"/>
  <c r="E113" i="7"/>
  <c r="B36" i="2"/>
  <c r="B46" i="2"/>
  <c r="B45" i="2" s="1"/>
  <c r="B56" i="2"/>
  <c r="B30" i="2"/>
  <c r="B66" i="2"/>
  <c r="F19" i="2"/>
  <c r="B111" i="2"/>
  <c r="D31" i="1"/>
  <c r="D23" i="1"/>
  <c r="B21" i="6"/>
  <c r="G6" i="6"/>
  <c r="C8" i="5"/>
  <c r="C13" i="5" s="1"/>
  <c r="G9" i="5"/>
  <c r="D16" i="5"/>
  <c r="D22" i="5" s="1"/>
  <c r="B8" i="5"/>
  <c r="B13" i="5" s="1"/>
  <c r="E112" i="7"/>
  <c r="E74" i="7"/>
  <c r="E146" i="7"/>
  <c r="E21" i="6"/>
  <c r="F21" i="6" s="1"/>
  <c r="C21" i="6"/>
  <c r="G10" i="6"/>
  <c r="G8" i="6"/>
  <c r="B12" i="6"/>
  <c r="C12" i="6"/>
  <c r="D12" i="6"/>
  <c r="F10" i="6"/>
  <c r="G18" i="6"/>
  <c r="E12" i="6"/>
  <c r="F8" i="6"/>
  <c r="D21" i="6"/>
  <c r="F16" i="6"/>
  <c r="F18" i="6"/>
  <c r="G16" i="6"/>
  <c r="F6" i="6"/>
  <c r="F19" i="5"/>
  <c r="G19" i="5"/>
  <c r="E16" i="5"/>
  <c r="F17" i="5"/>
  <c r="G17" i="5"/>
  <c r="G11" i="5"/>
  <c r="C16" i="5"/>
  <c r="C22" i="5" s="1"/>
  <c r="D8" i="5"/>
  <c r="D13" i="5" s="1"/>
  <c r="F9" i="5"/>
  <c r="F11" i="5"/>
  <c r="B16" i="5"/>
  <c r="B22" i="5" s="1"/>
  <c r="E8" i="5"/>
  <c r="B55" i="2" l="1"/>
  <c r="B54" i="2" s="1"/>
  <c r="E46" i="7"/>
  <c r="E132" i="7"/>
  <c r="D38" i="7"/>
  <c r="E38" i="7" s="1"/>
  <c r="E131" i="7"/>
  <c r="E39" i="7"/>
  <c r="E111" i="7"/>
  <c r="E56" i="7"/>
  <c r="B15" i="2"/>
  <c r="B14" i="2" s="1"/>
  <c r="G16" i="5"/>
  <c r="E24" i="7"/>
  <c r="D23" i="7"/>
  <c r="E142" i="7"/>
  <c r="E141" i="7"/>
  <c r="G21" i="6"/>
  <c r="G12" i="6"/>
  <c r="F12" i="6"/>
  <c r="E22" i="5"/>
  <c r="G22" i="5" s="1"/>
  <c r="F16" i="5"/>
  <c r="G8" i="5"/>
  <c r="E13" i="5"/>
  <c r="F8" i="5"/>
  <c r="D55" i="7" l="1"/>
  <c r="E55" i="7" s="1"/>
  <c r="E23" i="7"/>
  <c r="D22" i="7"/>
  <c r="E22" i="7" s="1"/>
  <c r="F22" i="5"/>
  <c r="G13" i="5"/>
  <c r="F13" i="5"/>
  <c r="G10" i="4" l="1"/>
  <c r="F10" i="4"/>
  <c r="G9" i="4"/>
  <c r="F9" i="4"/>
  <c r="E8" i="4"/>
  <c r="G8" i="4" s="1"/>
  <c r="C8" i="4"/>
  <c r="G7" i="4"/>
  <c r="E6" i="4"/>
  <c r="G6" i="4" s="1"/>
  <c r="C6" i="4"/>
  <c r="G35" i="3"/>
  <c r="F35" i="3"/>
  <c r="E34" i="3"/>
  <c r="G34" i="3" s="1"/>
  <c r="C34" i="3"/>
  <c r="G31" i="3"/>
  <c r="G30" i="3"/>
  <c r="F30" i="3"/>
  <c r="E29" i="3"/>
  <c r="G29" i="3" s="1"/>
  <c r="G28" i="3"/>
  <c r="F28" i="3"/>
  <c r="G27" i="3"/>
  <c r="F27" i="3"/>
  <c r="E26" i="3"/>
  <c r="G26" i="3" s="1"/>
  <c r="C26" i="3"/>
  <c r="G25" i="3"/>
  <c r="F25" i="3"/>
  <c r="E24" i="3"/>
  <c r="G24" i="3" s="1"/>
  <c r="G23" i="3"/>
  <c r="F23" i="3"/>
  <c r="E22" i="3"/>
  <c r="G22" i="3" s="1"/>
  <c r="G20" i="3"/>
  <c r="F20" i="3"/>
  <c r="E19" i="3"/>
  <c r="G19" i="3" s="1"/>
  <c r="G18" i="3"/>
  <c r="F18" i="3"/>
  <c r="G17" i="3"/>
  <c r="G16" i="3"/>
  <c r="F16" i="3"/>
  <c r="G15" i="3"/>
  <c r="F15" i="3"/>
  <c r="E14" i="3"/>
  <c r="G14" i="3" s="1"/>
  <c r="G13" i="3"/>
  <c r="F13" i="3"/>
  <c r="G12" i="3"/>
  <c r="F12" i="3"/>
  <c r="E11" i="3"/>
  <c r="F11" i="3" s="1"/>
  <c r="G10" i="3"/>
  <c r="F10" i="3"/>
  <c r="E9" i="3"/>
  <c r="G9" i="3" s="1"/>
  <c r="G8" i="3"/>
  <c r="F8" i="3"/>
  <c r="E7" i="3"/>
  <c r="G7" i="3" s="1"/>
  <c r="C6" i="3"/>
  <c r="E127" i="2"/>
  <c r="E126" i="2" s="1"/>
  <c r="E124" i="2"/>
  <c r="F123" i="2"/>
  <c r="E122" i="2"/>
  <c r="F122" i="2" s="1"/>
  <c r="F121" i="2"/>
  <c r="F120" i="2"/>
  <c r="F118" i="2"/>
  <c r="F117" i="2"/>
  <c r="E116" i="2"/>
  <c r="F114" i="2"/>
  <c r="E113" i="2"/>
  <c r="F113" i="2" s="1"/>
  <c r="E106" i="2"/>
  <c r="F106" i="2" s="1"/>
  <c r="E101" i="2"/>
  <c r="F101" i="2" s="1"/>
  <c r="E100" i="2"/>
  <c r="F100" i="2" s="1"/>
  <c r="F99" i="2"/>
  <c r="F97" i="2"/>
  <c r="F95" i="2"/>
  <c r="F94" i="2"/>
  <c r="F93" i="2"/>
  <c r="E92" i="2"/>
  <c r="F92" i="2" s="1"/>
  <c r="F89" i="2"/>
  <c r="E88" i="2"/>
  <c r="F88" i="2" s="1"/>
  <c r="F87" i="2"/>
  <c r="F86" i="2"/>
  <c r="F85" i="2"/>
  <c r="F84" i="2"/>
  <c r="F83" i="2"/>
  <c r="F82" i="2"/>
  <c r="F81" i="2"/>
  <c r="F80" i="2"/>
  <c r="F79" i="2"/>
  <c r="E78" i="2"/>
  <c r="F78" i="2" s="1"/>
  <c r="F77" i="2"/>
  <c r="F76" i="2"/>
  <c r="F75" i="2"/>
  <c r="F74" i="2"/>
  <c r="F73" i="2"/>
  <c r="F72" i="2"/>
  <c r="E71" i="2"/>
  <c r="F70" i="2"/>
  <c r="F69" i="2"/>
  <c r="F68" i="2"/>
  <c r="E67" i="2"/>
  <c r="F67" i="2" s="1"/>
  <c r="F64" i="2"/>
  <c r="E63" i="2"/>
  <c r="F63" i="2" s="1"/>
  <c r="F62" i="2"/>
  <c r="E61" i="2"/>
  <c r="F61" i="2" s="1"/>
  <c r="F60" i="2"/>
  <c r="F59" i="2"/>
  <c r="F58" i="2"/>
  <c r="E57" i="2"/>
  <c r="F57" i="2" s="1"/>
  <c r="D55" i="2"/>
  <c r="D54" i="2" s="1"/>
  <c r="C55" i="2"/>
  <c r="C54" i="2" s="1"/>
  <c r="E50" i="2"/>
  <c r="E47" i="2"/>
  <c r="C45" i="2"/>
  <c r="F44" i="2"/>
  <c r="E43" i="2"/>
  <c r="F43" i="2" s="1"/>
  <c r="F41" i="2"/>
  <c r="E40" i="2"/>
  <c r="F40" i="2" s="1"/>
  <c r="F39" i="2"/>
  <c r="F38" i="2"/>
  <c r="E37" i="2"/>
  <c r="F37" i="2" s="1"/>
  <c r="E33" i="2"/>
  <c r="F33" i="2" s="1"/>
  <c r="E31" i="2"/>
  <c r="F31" i="2" s="1"/>
  <c r="F29" i="2"/>
  <c r="E28" i="2"/>
  <c r="F28" i="2" s="1"/>
  <c r="F25" i="2"/>
  <c r="E24" i="2"/>
  <c r="F24" i="2" s="1"/>
  <c r="F22" i="2"/>
  <c r="F21" i="2"/>
  <c r="F20" i="2"/>
  <c r="E17" i="2"/>
  <c r="G16" i="2"/>
  <c r="D15" i="2"/>
  <c r="D14" i="2" s="1"/>
  <c r="C15" i="2"/>
  <c r="G22" i="1"/>
  <c r="F22" i="1"/>
  <c r="G21" i="1"/>
  <c r="F21" i="1"/>
  <c r="E20" i="1"/>
  <c r="C20" i="1"/>
  <c r="C30" i="1" s="1"/>
  <c r="G19" i="1"/>
  <c r="G18" i="1"/>
  <c r="F18" i="1"/>
  <c r="E17" i="1"/>
  <c r="C17" i="1"/>
  <c r="C29" i="1" s="1"/>
  <c r="E23" i="2" l="1"/>
  <c r="G23" i="2" s="1"/>
  <c r="E66" i="2"/>
  <c r="G66" i="2" s="1"/>
  <c r="E5" i="4"/>
  <c r="G5" i="4" s="1"/>
  <c r="E46" i="2"/>
  <c r="G46" i="2" s="1"/>
  <c r="E42" i="2"/>
  <c r="F42" i="2" s="1"/>
  <c r="C5" i="4"/>
  <c r="F26" i="3"/>
  <c r="F24" i="3"/>
  <c r="E21" i="3"/>
  <c r="F21" i="3" s="1"/>
  <c r="F7" i="3"/>
  <c r="G11" i="3"/>
  <c r="C21" i="3"/>
  <c r="E112" i="2"/>
  <c r="F112" i="2" s="1"/>
  <c r="E27" i="2"/>
  <c r="G27" i="2" s="1"/>
  <c r="C14" i="2"/>
  <c r="G45" i="2"/>
  <c r="G100" i="2"/>
  <c r="E105" i="2"/>
  <c r="E56" i="2"/>
  <c r="G56" i="2" s="1"/>
  <c r="E30" i="2"/>
  <c r="G30" i="2" s="1"/>
  <c r="C31" i="1"/>
  <c r="G17" i="1"/>
  <c r="F20" i="1"/>
  <c r="G20" i="1"/>
  <c r="F8" i="4"/>
  <c r="F9" i="3"/>
  <c r="F22" i="3"/>
  <c r="F34" i="3"/>
  <c r="E6" i="3"/>
  <c r="F14" i="3"/>
  <c r="F17" i="3"/>
  <c r="F19" i="3"/>
  <c r="F29" i="3"/>
  <c r="F71" i="2"/>
  <c r="F116" i="2"/>
  <c r="E36" i="2"/>
  <c r="E29" i="1"/>
  <c r="F17" i="1"/>
  <c r="E23" i="1"/>
  <c r="C23" i="1"/>
  <c r="E30" i="1"/>
  <c r="G42" i="2" l="1"/>
  <c r="F23" i="2"/>
  <c r="F5" i="4"/>
  <c r="G21" i="3"/>
  <c r="F27" i="2"/>
  <c r="G112" i="2"/>
  <c r="F66" i="2"/>
  <c r="G105" i="2"/>
  <c r="F105" i="2"/>
  <c r="F56" i="2"/>
  <c r="G55" i="2"/>
  <c r="F30" i="2"/>
  <c r="E15" i="2"/>
  <c r="F15" i="2" s="1"/>
  <c r="F6" i="3"/>
  <c r="G6" i="3"/>
  <c r="G36" i="2"/>
  <c r="F36" i="2"/>
  <c r="F30" i="1"/>
  <c r="G30" i="1"/>
  <c r="G29" i="1"/>
  <c r="F29" i="1"/>
  <c r="E31" i="1"/>
  <c r="F55" i="2" l="1"/>
  <c r="E14" i="2"/>
  <c r="G14" i="2" s="1"/>
  <c r="G15" i="2"/>
  <c r="F14" i="2" l="1"/>
  <c r="F115" i="2"/>
  <c r="G115" i="2"/>
  <c r="E111" i="2"/>
  <c r="F111" i="2" s="1"/>
  <c r="E54" i="2" l="1"/>
  <c r="G54" i="2" s="1"/>
  <c r="G111" i="2"/>
  <c r="F54" i="2" l="1"/>
  <c r="B12" i="7" l="1"/>
  <c r="B11" i="7" s="1"/>
  <c r="B10" i="7" s="1"/>
  <c r="B111" i="7"/>
  <c r="B55" i="7" s="1"/>
</calcChain>
</file>

<file path=xl/sharedStrings.xml><?xml version="1.0" encoding="utf-8"?>
<sst xmlns="http://schemas.openxmlformats.org/spreadsheetml/2006/main" count="428" uniqueCount="243">
  <si>
    <t>PRIJEDLOG GODIŠNJEG IZVJEŠTAJA O IZVRŠENJU FINANCIJSKOG PLANA</t>
  </si>
  <si>
    <t>NASTAVNOG ZAVODA ZA HITNU MEDICINU VARAŽDINSKE ŽUPANIJE</t>
  </si>
  <si>
    <t>I. OPĆI DIO</t>
  </si>
  <si>
    <t>Članak 1.</t>
  </si>
  <si>
    <t>SAŽETAK RAČUNA PRIHODA I RASHODA I RAČUNA FINANCIRANJA</t>
  </si>
  <si>
    <t>Brojčana oznaka i naziv</t>
  </si>
  <si>
    <t xml:space="preserve">Izvršenje              2024.  
</t>
  </si>
  <si>
    <t xml:space="preserve">Indeks % </t>
  </si>
  <si>
    <t>6=5/2*100</t>
  </si>
  <si>
    <t>7=5/4*100</t>
  </si>
  <si>
    <t>A. RAČUN PRIHODA I RASHODA</t>
  </si>
  <si>
    <t>Pihodi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</si>
  <si>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</si>
  <si>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</si>
  <si>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</si>
  <si>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</si>
  <si>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</si>
  <si>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PRIHODA I RASHODA (višak/manjak)</t>
  </si>
  <si>
    <t>B.RAČUN FINANCIRANJA</t>
  </si>
  <si>
    <t>8 Primici od financijske imovine i zaduživanja</t>
  </si>
  <si>
    <t>5 Izdaci za financijsku imovinu i otplate zajmova</t>
  </si>
  <si>
    <t>RAZLIKA PRIMITAKA I IZDATAKA</t>
  </si>
  <si>
    <t xml:space="preserve">C. FINANCIJSKI PLAN UKUPNO </t>
  </si>
  <si>
    <t>PRIHODI I PRIMICI</t>
  </si>
  <si>
    <t>RASHODI I IZDACI</t>
  </si>
  <si>
    <t>RAZLIKA - višak/manjak</t>
  </si>
  <si>
    <t>Članak 2.</t>
  </si>
  <si>
    <t>Oznaka</t>
  </si>
  <si>
    <t xml:space="preserve">Indeks %                   </t>
  </si>
  <si>
    <t xml:space="preserve">Indeks %                </t>
  </si>
  <si>
    <t>UKUPNO PRIHODI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</si>
  <si>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</si>
  <si>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</si>
  <si>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</si>
  <si>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</si>
  <si>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</si>
  <si>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</si>
  <si>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</si>
  <si>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</si>
  <si>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</si>
  <si>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</si>
  <si>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6415 Prihodi od pozitivnih tečajnih razlika i razlika zbog primjene valutne klauzule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</si>
  <si>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</si>
  <si>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</si>
  <si>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</si>
  <si>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</si>
  <si>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</si>
  <si>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</si>
  <si>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 Donacije od pravnih i fizičkih osoba izvan općeg proračuna i povrat donacija po protestiranim jamstvima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</si>
  <si>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</si>
  <si>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</si>
  <si>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</si>
  <si>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</si>
  <si>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</si>
  <si>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</si>
  <si>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673 Prihodi od HZZO-a na temelju ugovornih obveza</t>
  </si>
  <si>
    <t>6731 Prihodi od HZZO-a na temelju ugovornih obveza</t>
  </si>
  <si>
    <t>68 Kazne, upravne mjere i ostali prihodi</t>
  </si>
  <si>
    <t>683 Ostali prihodi</t>
  </si>
  <si>
    <t>6831 Ostali prihodi</t>
  </si>
  <si>
    <t>72 Prihodi od prodaje proizvedene dugotrajne imovine</t>
  </si>
  <si>
    <t>722 Prihodi od prodaje postrojenja i opreme</t>
  </si>
  <si>
    <t>7222 Komunikacijska oprema</t>
  </si>
  <si>
    <t>723 Prihodi od prodaje prijevoznih sredstava</t>
  </si>
  <si>
    <t>7231 Prijevozna sredstva u cestovnom prometu</t>
  </si>
  <si>
    <t>UKUPNO RASHODI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</si>
  <si>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</si>
  <si>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</si>
  <si>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</si>
  <si>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</si>
  <si>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</si>
  <si>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</si>
  <si>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</si>
  <si>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</si>
  <si>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</si>
  <si>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</si>
  <si>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</si>
  <si>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</si>
  <si>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</si>
  <si>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</si>
  <si>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</si>
  <si>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</si>
  <si>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</si>
  <si>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</si>
  <si>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</si>
  <si>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</si>
  <si>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</si>
  <si>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</si>
  <si>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</si>
  <si>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</si>
  <si>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</si>
  <si>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</si>
  <si>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</si>
  <si>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</si>
  <si>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</si>
  <si>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</si>
  <si>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</si>
  <si>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</si>
  <si>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</si>
  <si>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</si>
  <si>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</si>
  <si>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</si>
  <si>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</si>
  <si>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</si>
  <si>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</si>
  <si>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</si>
  <si>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</si>
  <si>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</si>
  <si>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</si>
  <si>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</si>
  <si>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</si>
  <si>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</si>
  <si>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</si>
  <si>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</si>
  <si>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</si>
  <si>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41 Rashodi za nabavu neproizvedene dugotrajne imovine</t>
  </si>
  <si>
    <t>412 Nematerijalna imovina</t>
  </si>
  <si>
    <t>4123 Licence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</si>
  <si>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</si>
  <si>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</si>
  <si>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</si>
  <si>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</si>
  <si>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</si>
  <si>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</si>
  <si>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</si>
  <si>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</si>
  <si>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4231 Prijevozna sredstva u cestovnom prometu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</si>
  <si>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</si>
  <si>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</si>
  <si>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</si>
  <si>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</si>
  <si>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</si>
  <si>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Brojčana oznaka i naziv izvora financiranja</t>
  </si>
  <si>
    <t xml:space="preserve">Indeks %             </t>
  </si>
  <si>
    <t>Izvor: 1 OPĆI PRIHODI I PRIMICI</t>
  </si>
  <si>
    <t>Izvor: 11 Opći prihodi i primici</t>
  </si>
  <si>
    <t>Izvor: 3 VLASTITI PRIHODI</t>
  </si>
  <si>
    <t>Izvor: 31 Vlastiti prihodi</t>
  </si>
  <si>
    <t>Izvor: 4 PRIHODI ZA POSEBNE NAMJENE</t>
  </si>
  <si>
    <t>Izvor: 43 Ostali prihodi za posebne namjene</t>
  </si>
  <si>
    <t>Izvor: 44 Decentralizirana sredstva</t>
  </si>
  <si>
    <t>Izvor: 5 POMOĆI</t>
  </si>
  <si>
    <t>Izvor: 51 Pomoći EU</t>
  </si>
  <si>
    <t>Izvor: 52 Ostale pomoći</t>
  </si>
  <si>
    <t>Izvor: 6 DONACIJE</t>
  </si>
  <si>
    <t>Izvor: 61 Donacije</t>
  </si>
  <si>
    <t>Izvor: 7 PRIHODI OD NEFINANCIJSKE IMOVINE I NADOKNADE ŠTETA S OSNOVA OSIGURANJA</t>
  </si>
  <si>
    <t>Izvor: 71 Prihodi od nefinancijske imovine</t>
  </si>
  <si>
    <t>Brojčana oznaka i naziv funkcijske klasifikacije</t>
  </si>
  <si>
    <t>Funk. klas: 01 Opće javne usluge</t>
  </si>
  <si>
    <t>013 Opće usluge</t>
  </si>
  <si>
    <t>Funk. klas: 07 Zdravstvo</t>
  </si>
  <si>
    <t>072 Službe za vanjske pacijente</t>
  </si>
  <si>
    <t>076 Poslovi i usluge zdravstva koji nisu drugdje svrstani</t>
  </si>
  <si>
    <t>B. RAČUN FINANCIRANJA</t>
  </si>
  <si>
    <t>Tablica 4. Izvještaj računa financiranja prema ekonomskoj klasifikaciji</t>
  </si>
  <si>
    <t>Brojčana oznaka i naziv računa primitaka i izdataka</t>
  </si>
  <si>
    <t>Indeks 
%</t>
  </si>
  <si>
    <t>Indeks
 %</t>
  </si>
  <si>
    <t>84 Primici od zaduživanja</t>
  </si>
  <si>
    <t>842 Primljeni krediti i zajmovi od kreditnih i ostalih financijskih institucija u javnom sektoru</t>
  </si>
  <si>
    <t>8422 Primljeni krediti od kreditnih institucija u javnom sektoru</t>
  </si>
  <si>
    <t>844 Primljeni krediti i zajmovi od kreditnih i ostalih financijskih institucija izvan javnog sektora</t>
  </si>
  <si>
    <t>8443 Primljeni krediti od tuzemnih kreditnih institucija izvan javnog sektora</t>
  </si>
  <si>
    <t>SVEUKUPNO PRIMICI</t>
  </si>
  <si>
    <t>54 Izdaci za otplatu glavnice primljenih kredita i zajmova</t>
  </si>
  <si>
    <t>542 Otplata glavnice primljenih kredita i zajmova od kreditnih i ostalih financijskih institucija u javnom sektoru</t>
  </si>
  <si>
    <t>5422 Otplata glavnice primljenih kredita od kreditnih institucija u javnom sektoru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</si>
  <si>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</si>
  <si>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</si>
  <si>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5445 Otplata glavnice primljenih zajmova od ostalih tuzemnih financijskih institucija izvan javnog sektora</t>
  </si>
  <si>
    <t>SVEUKUPNO IZDACI</t>
  </si>
  <si>
    <t>Tablica 5. Izvještaj računa financiranja prema izvorima financiranja</t>
  </si>
  <si>
    <t>PRIMICI PO IZVORIMA FINANCIRANJA</t>
  </si>
  <si>
    <t>Izvor: 8 NAMJENSKI PRIMICI OD ZADUŽIVANJA</t>
  </si>
  <si>
    <t>Izvor: 81 Namjenski primici od zaduživanja</t>
  </si>
  <si>
    <t>IZDACI PO IZVORIMA FINANCIRANJA</t>
  </si>
  <si>
    <t>II. POSEBNI DIO</t>
  </si>
  <si>
    <t>Članak 3.</t>
  </si>
  <si>
    <t>Rashodi i izdaci u Posebnom dijelu Financijskog plana iskazani po programskoj klasifikaciji, iskazani po izvorima financiranja i ekonomskoj 
klasifikaciji, raspoređeni u programe koji se sastoje od aktivnosti i projekata izvršeni su kako slijedi:</t>
  </si>
  <si>
    <t>5=4/3*100</t>
  </si>
  <si>
    <t>SVEUKUPNO</t>
  </si>
  <si>
    <t>Razdjel: 016 UPRAVNI ODJEL ZA ZDRAVSTVO, SOCIJALNU SKRB, CIVILNO DRUŠTVO I HRVATSKE BRANITELJE</t>
  </si>
  <si>
    <t>Glava: 01602 ZDRAVSTVENA ZAŠTITA</t>
  </si>
  <si>
    <t>47502 NASTAVNI ZAVOD ZA HITNU MEDICINU VARAŽDINSKE ŽUPANIJE</t>
  </si>
  <si>
    <t>Program: 1140 PROGRAMI EUROPSKIH POSLOVA</t>
  </si>
  <si>
    <t>K114001 Međunarodni projekti u zdravstvu</t>
  </si>
  <si>
    <t>Program: 1290 PROGRAMI U ZDRAVSTVENOJ ZAŠTITI IZNAD ZAKONSKOG STANDARDA</t>
  </si>
  <si>
    <t>A129008 Nabava opreme i dodatna ulaganja u zdravstvene objekte</t>
  </si>
  <si>
    <t>4231 Prijevozna sredstva</t>
  </si>
  <si>
    <t>A129009 Program "Zdrava županija"</t>
  </si>
  <si>
    <t>Program: 1320 JAVNE USTANOVE U ZDRAVSTVU</t>
  </si>
  <si>
    <t>A132001 Redovna djelatnost ustanova u zdravstvu</t>
  </si>
  <si>
    <t>3291 Naknade za rad predstavničkih i izvršnih tijela, povjerenstava i sl.</t>
  </si>
  <si>
    <t>K132001 Investicijsko ulaganje-izgradnja objekata, nabava opreme</t>
  </si>
  <si>
    <t>K132002 Informatizacija</t>
  </si>
  <si>
    <t>T132001 Investicijsko i tekuće održavanje objekata i opreme</t>
  </si>
  <si>
    <t>Članak 4.</t>
  </si>
  <si>
    <t xml:space="preserve">         Predsjednica Upravnog vijeća:</t>
  </si>
  <si>
    <r>
      <rPr>
        <b/>
        <sz val="10"/>
        <color theme="1"/>
        <rFont val="Times New Roman"/>
        <family val="1"/>
        <charset val="238"/>
      </rPr>
      <t>A.</t>
    </r>
    <r>
      <rPr>
        <b/>
        <sz val="10"/>
        <color rgb="FFFF000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RAČUN PRIHODA I RASHODA</t>
    </r>
  </si>
  <si>
    <r>
      <t>Tablica 1. Izvještaj o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prihodima i rashodima prema ekonomskoj klasifikaciji</t>
    </r>
  </si>
  <si>
    <r>
      <t>Tablica 2. Izvještaj o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prihodima i rashodima prema izvorima financiranja</t>
    </r>
  </si>
  <si>
    <r>
      <t>Tablica 3.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Izvještaj o rashodima prema funkcijskoj klasifikaciji</t>
    </r>
  </si>
  <si>
    <t>Tablica 6. Izvještaj po programskoj klasifikaciji</t>
  </si>
  <si>
    <t>D. SREDSTAVA IZ PRETHODNIH GODINA</t>
  </si>
  <si>
    <t>VIŠAK PRIHODA NAD RASHODIMA za raspodjelu (preneseni)</t>
  </si>
  <si>
    <t>MANJAK PRIHODA NAD RASHODIMA za pokriće (preneseni)</t>
  </si>
  <si>
    <t xml:space="preserve">VIŠAK/MANJAK IZ PRETHODNIH GODINA ZA RASPOREDITI/POKRITI </t>
  </si>
  <si>
    <t>RAZLIKA- višak/manjak</t>
  </si>
  <si>
    <t>Sažetak godišnjeg izvještaja o izvršenju Financijskog plana za 2025. godinu izgleda kako slijedi:</t>
  </si>
  <si>
    <t xml:space="preserve">Rebalans plana 2025. </t>
  </si>
  <si>
    <t xml:space="preserve">Tekući plan 2025. </t>
  </si>
  <si>
    <t xml:space="preserve">Izvršenje              2025.  
</t>
  </si>
  <si>
    <t xml:space="preserve">Izvršenje
 2024. </t>
  </si>
  <si>
    <t xml:space="preserve">Prihodi i rashodi te primici i izdaci ostvareni su, odnosno izvršeni u 2025. godini u Računu prihoda i rashoda i Računu financiranja, uz usporedbu prethodne godine, kako slijedi: </t>
  </si>
  <si>
    <t>Rebalans plana 2025.</t>
  </si>
  <si>
    <t xml:space="preserve">Izvršenje                   2025.              
</t>
  </si>
  <si>
    <t xml:space="preserve">Izvršenje                     2025. 
</t>
  </si>
  <si>
    <t xml:space="preserve">Izvršenje                    2025.  
</t>
  </si>
  <si>
    <t>Izvršenje 2025.</t>
  </si>
  <si>
    <t>Tekući plan 
2025.</t>
  </si>
  <si>
    <t xml:space="preserve">Tekući plan 
2025. </t>
  </si>
  <si>
    <t xml:space="preserve">Izvršenje                  2025. 
</t>
  </si>
  <si>
    <t xml:space="preserve">325 Rashodi lijekova i potrošnog medicinskog materijala kod zdrastvenih ustanova </t>
  </si>
  <si>
    <t>3251 Rashodi po osnovi utroška lijekova i potrošnog medicinskog materijala</t>
  </si>
  <si>
    <t>3294 Članarine i norme</t>
  </si>
  <si>
    <t xml:space="preserve">38 Ostali rashodi </t>
  </si>
  <si>
    <t xml:space="preserve">383 Kazne, penali i naknade štete </t>
  </si>
  <si>
    <t xml:space="preserve">3835 Ostale kazne </t>
  </si>
  <si>
    <t>7227 Uređaji, strojevi i oprema za ostale namjene</t>
  </si>
  <si>
    <t xml:space="preserve">Izvor: 71 Prihodi od prodaje ili zamjene nefinancijske imovine i naknade s naslova osiguranja </t>
  </si>
  <si>
    <t xml:space="preserve">        38 Ostali rashodi </t>
  </si>
  <si>
    <t xml:space="preserve">3251 Rashodi po osnovi utroška lijekova i potrošnog medicinskog materijala </t>
  </si>
  <si>
    <t xml:space="preserve">3294 Članarine i norme </t>
  </si>
  <si>
    <t xml:space="preserve">3296 Troškovi sudskih postupaka </t>
  </si>
  <si>
    <t xml:space="preserve">4223 Oprema za održavanje i zaštitu </t>
  </si>
  <si>
    <t>Prijedlog godišnjeg izvještaja o izvršenju Financijskog plana za 2025. godinu objavljuje se na mrežnim stranicama Nastavnog zavoda za hitnu medicinu Varaždinske županije, a stupa na snagu danom donošenja Godišnjeg izvještaja o izvršenju Proračuna Varaždinske županije za 2025. godinu.</t>
  </si>
  <si>
    <t xml:space="preserve">        Silvija Mekota </t>
  </si>
  <si>
    <t>ZA 2025. GODINU</t>
  </si>
  <si>
    <t xml:space="preserve">     KLASA: 510-10/26-03-175</t>
  </si>
  <si>
    <t xml:space="preserve">     URBROJ:2186-1-24-01-26-2</t>
  </si>
  <si>
    <t xml:space="preserve">     Varaždin, 27.03. 2026.</t>
  </si>
  <si>
    <r>
      <t>Temeljem odredbi članka 86. stavka</t>
    </r>
    <r>
      <rPr>
        <sz val="11"/>
        <color theme="1"/>
        <rFont val="Times New Roman"/>
        <family val="1"/>
        <charset val="238"/>
      </rPr>
      <t xml:space="preserve"> 3</t>
    </r>
    <r>
      <rPr>
        <sz val="11"/>
        <rFont val="Times New Roman"/>
        <family val="1"/>
        <charset val="238"/>
      </rPr>
      <t>. Zakona o proračunu (NN 144/21.), te članka 52. stavka</t>
    </r>
    <r>
      <rPr>
        <sz val="11"/>
        <color theme="1"/>
        <rFont val="Times New Roman"/>
        <family val="1"/>
        <charset val="238"/>
      </rPr>
      <t xml:space="preserve"> 7</t>
    </r>
    <r>
      <rPr>
        <sz val="11"/>
        <rFont val="Times New Roman"/>
        <family val="1"/>
        <charset val="238"/>
      </rPr>
      <t>. Pravilnika o polugodišnjem i godišnjem izvještaju o izvršenju proračuna i financijskog plana (NN 85/23.), članka 29. Odluke o izvršavanju Proračuna Varaždinske županije za 2025. godinu (Službeni vjesnik Varaždinske županije br. 110/24.) te članka 15. Statuta Nastavnog zavoda za hitnu medicinu Varaždinske županije, Upravno vijeće na sjednici održanoj 27.03.2026.godine, usvaja: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</si>
</sst>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0" x14ac:knownFonts="1">
    <font>
      <sz val="11"/>
      <color theme="1"/>
      <name val="Calibri"/>
      <family val="2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Verdana"/>
      <family val="2"/>
      <charset val="238"/>
    </font>
    <font>
      <b/>
      <sz val="10"/>
      <color rgb="FF000000"/>
      <name val="Times New Roman"/>
      <family val="1"/>
      <charset val="238"/>
    </font>
    <font>
      <sz val="8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8"/>
      <color rgb="FF000000"/>
      <name val="Verdana"/>
      <family val="2"/>
      <charset val="238"/>
    </font>
    <font>
      <b/>
      <sz val="10"/>
      <name val="Arial"/>
      <family val="2"/>
      <charset val="238"/>
    </font>
    <font>
      <sz val="9"/>
      <color theme="0"/>
      <name val="Verdana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rgb="FF0070C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5"/>
      <color theme="1"/>
      <name val="Times New Roman"/>
      <family val="1"/>
      <charset val="238"/>
    </font>
    <font>
      <b/>
      <sz val="10"/>
      <color rgb="FFFFFFFF"/>
      <name val="Arial"/>
      <family val="2"/>
      <charset val="238"/>
    </font>
    <font>
      <b/>
      <sz val="9"/>
      <color theme="1"/>
      <name val="Verdana"/>
      <family val="2"/>
      <charset val="238"/>
    </font>
    <font>
      <sz val="9"/>
      <color theme="1"/>
      <name val="Arial"/>
      <family val="2"/>
      <charset val="238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horizontal="left" indent="1"/>
    </xf>
    <xf numFmtId="0" fontId="11" fillId="0" borderId="2" xfId="0" applyFont="1" applyBorder="1" applyAlignment="1">
      <alignment horizontal="center" vertical="center" wrapText="1" inden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 indent="1"/>
    </xf>
    <xf numFmtId="0" fontId="13" fillId="0" borderId="5" xfId="0" applyFont="1" applyBorder="1" applyAlignment="1">
      <alignment horizontal="center" vertical="center" wrapText="1" indent="1"/>
    </xf>
    <xf numFmtId="0" fontId="13" fillId="0" borderId="6" xfId="0" applyFont="1" applyBorder="1" applyAlignment="1">
      <alignment horizontal="center" vertical="center" wrapText="1" indent="1"/>
    </xf>
    <xf numFmtId="0" fontId="13" fillId="0" borderId="7" xfId="0" applyFont="1" applyBorder="1" applyAlignment="1">
      <alignment horizontal="center" vertical="center" wrapText="1" indent="1"/>
    </xf>
    <xf numFmtId="0" fontId="13" fillId="0" borderId="8" xfId="0" applyFont="1" applyBorder="1" applyAlignment="1">
      <alignment horizontal="center" vertical="center" wrapText="1" indent="1"/>
    </xf>
    <xf numFmtId="0" fontId="14" fillId="0" borderId="0" xfId="0" applyFont="1" applyAlignment="1">
      <alignment horizontal="left" indent="1"/>
    </xf>
    <xf numFmtId="0" fontId="15" fillId="2" borderId="9" xfId="0" applyFont="1" applyFill="1" applyBorder="1" applyAlignment="1">
      <alignment horizontal="left" vertical="center" wrapText="1" indent="1"/>
    </xf>
    <xf numFmtId="0" fontId="16" fillId="2" borderId="10" xfId="0" applyFont="1" applyFill="1" applyBorder="1" applyAlignment="1">
      <alignment horizontal="center" vertical="center" wrapText="1" indent="1"/>
    </xf>
    <xf numFmtId="0" fontId="16" fillId="2" borderId="11" xfId="0" applyFont="1" applyFill="1" applyBorder="1" applyAlignment="1">
      <alignment horizontal="center" vertical="center" wrapText="1" indent="1"/>
    </xf>
    <xf numFmtId="0" fontId="16" fillId="2" borderId="12" xfId="0" applyFont="1" applyFill="1" applyBorder="1" applyAlignment="1">
      <alignment horizontal="center" vertical="center" wrapText="1" indent="1"/>
    </xf>
    <xf numFmtId="0" fontId="17" fillId="3" borderId="13" xfId="0" applyFont="1" applyFill="1" applyBorder="1" applyAlignment="1">
      <alignment horizontal="left" wrapText="1" indent="1"/>
    </xf>
    <xf numFmtId="4" fontId="17" fillId="3" borderId="14" xfId="0" applyNumberFormat="1" applyFont="1" applyFill="1" applyBorder="1" applyAlignment="1">
      <alignment horizontal="right" wrapText="1" indent="1"/>
    </xf>
    <xf numFmtId="2" fontId="17" fillId="3" borderId="14" xfId="0" applyNumberFormat="1" applyFont="1" applyFill="1" applyBorder="1" applyAlignment="1">
      <alignment horizontal="right" wrapText="1" indent="1"/>
    </xf>
    <xf numFmtId="2" fontId="17" fillId="3" borderId="12" xfId="0" applyNumberFormat="1" applyFont="1" applyFill="1" applyBorder="1" applyAlignment="1">
      <alignment horizontal="right" wrapText="1" indent="1"/>
    </xf>
    <xf numFmtId="0" fontId="18" fillId="3" borderId="0" xfId="0" applyFont="1" applyFill="1" applyAlignment="1">
      <alignment horizontal="left" indent="1"/>
    </xf>
    <xf numFmtId="0" fontId="19" fillId="4" borderId="13" xfId="0" applyFont="1" applyFill="1" applyBorder="1" applyAlignment="1">
      <alignment horizontal="left" wrapText="1" indent="1"/>
    </xf>
    <xf numFmtId="4" fontId="19" fillId="4" borderId="14" xfId="0" applyNumberFormat="1" applyFont="1" applyFill="1" applyBorder="1" applyAlignment="1">
      <alignment horizontal="right" wrapText="1" indent="1"/>
    </xf>
    <xf numFmtId="2" fontId="19" fillId="4" borderId="14" xfId="0" applyNumberFormat="1" applyFont="1" applyFill="1" applyBorder="1" applyAlignment="1">
      <alignment horizontal="right" wrapText="1" indent="1"/>
    </xf>
    <xf numFmtId="2" fontId="19" fillId="4" borderId="12" xfId="0" applyNumberFormat="1" applyFont="1" applyFill="1" applyBorder="1" applyAlignment="1">
      <alignment horizontal="right" wrapText="1" indent="1"/>
    </xf>
    <xf numFmtId="0" fontId="17" fillId="3" borderId="14" xfId="0" applyFont="1" applyFill="1" applyBorder="1" applyAlignment="1">
      <alignment horizontal="right" wrapText="1" indent="1"/>
    </xf>
    <xf numFmtId="0" fontId="17" fillId="3" borderId="12" xfId="0" applyFont="1" applyFill="1" applyBorder="1" applyAlignment="1">
      <alignment horizontal="right" wrapText="1" indent="1"/>
    </xf>
    <xf numFmtId="0" fontId="15" fillId="2" borderId="15" xfId="0" applyFont="1" applyFill="1" applyBorder="1" applyAlignment="1">
      <alignment horizontal="left" wrapText="1" indent="1"/>
    </xf>
    <xf numFmtId="4" fontId="15" fillId="2" borderId="10" xfId="0" applyNumberFormat="1" applyFont="1" applyFill="1" applyBorder="1" applyAlignment="1">
      <alignment horizontal="right" wrapText="1" indent="1"/>
    </xf>
    <xf numFmtId="0" fontId="15" fillId="2" borderId="10" xfId="0" applyFont="1" applyFill="1" applyBorder="1" applyAlignment="1">
      <alignment horizontal="right" wrapText="1" indent="1"/>
    </xf>
    <xf numFmtId="0" fontId="15" fillId="2" borderId="16" xfId="0" applyFont="1" applyFill="1" applyBorder="1" applyAlignment="1">
      <alignment horizontal="right" wrapText="1" indent="1"/>
    </xf>
    <xf numFmtId="0" fontId="10" fillId="3" borderId="0" xfId="0" applyFont="1" applyFill="1" applyAlignment="1">
      <alignment horizontal="left" indent="1"/>
    </xf>
    <xf numFmtId="0" fontId="19" fillId="4" borderId="17" xfId="0" applyFont="1" applyFill="1" applyBorder="1" applyAlignment="1">
      <alignment horizontal="left" wrapText="1" indent="1"/>
    </xf>
    <xf numFmtId="0" fontId="19" fillId="4" borderId="14" xfId="0" applyFont="1" applyFill="1" applyBorder="1" applyAlignment="1">
      <alignment horizontal="right" wrapText="1" indent="1"/>
    </xf>
    <xf numFmtId="0" fontId="19" fillId="4" borderId="18" xfId="0" applyFont="1" applyFill="1" applyBorder="1" applyAlignment="1">
      <alignment horizontal="right" wrapText="1" indent="1"/>
    </xf>
    <xf numFmtId="0" fontId="19" fillId="4" borderId="12" xfId="0" applyFont="1" applyFill="1" applyBorder="1" applyAlignment="1">
      <alignment horizontal="right" wrapText="1" indent="1"/>
    </xf>
    <xf numFmtId="0" fontId="15" fillId="3" borderId="13" xfId="0" applyFont="1" applyFill="1" applyBorder="1" applyAlignment="1">
      <alignment horizontal="left" wrapText="1" indent="1"/>
    </xf>
    <xf numFmtId="4" fontId="15" fillId="3" borderId="14" xfId="0" applyNumberFormat="1" applyFont="1" applyFill="1" applyBorder="1" applyAlignment="1">
      <alignment horizontal="right" wrapText="1" indent="1"/>
    </xf>
    <xf numFmtId="0" fontId="15" fillId="3" borderId="14" xfId="0" applyFont="1" applyFill="1" applyBorder="1" applyAlignment="1">
      <alignment horizontal="right" wrapText="1" indent="1"/>
    </xf>
    <xf numFmtId="0" fontId="15" fillId="3" borderId="12" xfId="0" applyFont="1" applyFill="1" applyBorder="1" applyAlignment="1">
      <alignment horizontal="right" wrapText="1" indent="1"/>
    </xf>
    <xf numFmtId="0" fontId="15" fillId="2" borderId="19" xfId="0" applyFont="1" applyFill="1" applyBorder="1" applyAlignment="1">
      <alignment horizontal="left" wrapText="1" indent="1"/>
    </xf>
    <xf numFmtId="4" fontId="15" fillId="2" borderId="11" xfId="0" applyNumberFormat="1" applyFont="1" applyFill="1" applyBorder="1" applyAlignment="1">
      <alignment horizontal="right" wrapText="1" indent="1"/>
    </xf>
    <xf numFmtId="0" fontId="15" fillId="2" borderId="11" xfId="0" applyFont="1" applyFill="1" applyBorder="1" applyAlignment="1">
      <alignment horizontal="right" wrapText="1" indent="1"/>
    </xf>
    <xf numFmtId="0" fontId="15" fillId="2" borderId="12" xfId="0" applyFont="1" applyFill="1" applyBorder="1" applyAlignment="1">
      <alignment horizontal="right" wrapText="1" indent="1"/>
    </xf>
    <xf numFmtId="0" fontId="19" fillId="3" borderId="13" xfId="0" applyFont="1" applyFill="1" applyBorder="1" applyAlignment="1">
      <alignment horizontal="left" wrapText="1" indent="1"/>
    </xf>
    <xf numFmtId="4" fontId="19" fillId="3" borderId="14" xfId="0" applyNumberFormat="1" applyFont="1" applyFill="1" applyBorder="1" applyAlignment="1">
      <alignment horizontal="right" wrapText="1" indent="1"/>
    </xf>
    <xf numFmtId="2" fontId="19" fillId="3" borderId="14" xfId="0" applyNumberFormat="1" applyFont="1" applyFill="1" applyBorder="1" applyAlignment="1">
      <alignment horizontal="right" wrapText="1" indent="1"/>
    </xf>
    <xf numFmtId="2" fontId="19" fillId="3" borderId="12" xfId="0" applyNumberFormat="1" applyFont="1" applyFill="1" applyBorder="1" applyAlignment="1">
      <alignment horizontal="right" wrapText="1" indent="1"/>
    </xf>
    <xf numFmtId="0" fontId="15" fillId="5" borderId="13" xfId="0" applyFont="1" applyFill="1" applyBorder="1" applyAlignment="1">
      <alignment horizontal="left" wrapText="1" indent="1"/>
    </xf>
    <xf numFmtId="4" fontId="15" fillId="5" borderId="14" xfId="0" applyNumberFormat="1" applyFont="1" applyFill="1" applyBorder="1" applyAlignment="1">
      <alignment horizontal="right" wrapText="1" indent="1"/>
    </xf>
    <xf numFmtId="0" fontId="15" fillId="5" borderId="14" xfId="0" applyFont="1" applyFill="1" applyBorder="1" applyAlignment="1">
      <alignment horizontal="right" wrapText="1" indent="1"/>
    </xf>
    <xf numFmtId="2" fontId="15" fillId="5" borderId="12" xfId="0" applyNumberFormat="1" applyFont="1" applyFill="1" applyBorder="1" applyAlignment="1">
      <alignment horizontal="right" wrapText="1" indent="1"/>
    </xf>
    <xf numFmtId="0" fontId="19" fillId="3" borderId="20" xfId="0" applyFont="1" applyFill="1" applyBorder="1" applyAlignment="1">
      <alignment horizontal="left" wrapText="1" indent="1"/>
    </xf>
    <xf numFmtId="4" fontId="15" fillId="3" borderId="21" xfId="0" applyNumberFormat="1" applyFont="1" applyFill="1" applyBorder="1" applyAlignment="1">
      <alignment horizontal="right" wrapText="1" indent="1"/>
    </xf>
    <xf numFmtId="0" fontId="15" fillId="3" borderId="21" xfId="0" applyFont="1" applyFill="1" applyBorder="1" applyAlignment="1">
      <alignment horizontal="right" wrapText="1" indent="1"/>
    </xf>
    <xf numFmtId="2" fontId="15" fillId="3" borderId="22" xfId="0" applyNumberFormat="1" applyFont="1" applyFill="1" applyBorder="1" applyAlignment="1">
      <alignment horizontal="right" wrapText="1" inden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7" fillId="3" borderId="0" xfId="0" applyFont="1" applyFill="1" applyAlignment="1">
      <alignment wrapText="1"/>
    </xf>
    <xf numFmtId="0" fontId="2" fillId="0" borderId="0" xfId="0" applyFont="1" applyAlignment="1">
      <alignment horizontal="right" inden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5" fillId="0" borderId="17" xfId="0" applyFont="1" applyBorder="1" applyAlignment="1">
      <alignment horizontal="left" vertical="center" wrapText="1" indent="1"/>
    </xf>
    <xf numFmtId="4" fontId="15" fillId="4" borderId="26" xfId="0" applyNumberFormat="1" applyFont="1" applyFill="1" applyBorder="1" applyAlignment="1">
      <alignment horizontal="right" wrapText="1" indent="1"/>
    </xf>
    <xf numFmtId="4" fontId="15" fillId="4" borderId="14" xfId="0" applyNumberFormat="1" applyFont="1" applyFill="1" applyBorder="1" applyAlignment="1">
      <alignment horizontal="right" wrapText="1" indent="1"/>
    </xf>
    <xf numFmtId="4" fontId="15" fillId="4" borderId="12" xfId="0" applyNumberFormat="1" applyFont="1" applyFill="1" applyBorder="1" applyAlignment="1">
      <alignment horizontal="right" wrapText="1" indent="1"/>
    </xf>
    <xf numFmtId="4" fontId="15" fillId="5" borderId="12" xfId="0" applyNumberFormat="1" applyFont="1" applyFill="1" applyBorder="1" applyAlignment="1">
      <alignment horizontal="right" wrapText="1" indent="1"/>
    </xf>
    <xf numFmtId="0" fontId="15" fillId="4" borderId="13" xfId="0" applyFont="1" applyFill="1" applyBorder="1" applyAlignment="1">
      <alignment horizontal="left" wrapText="1" indent="2"/>
    </xf>
    <xf numFmtId="0" fontId="15" fillId="4" borderId="13" xfId="0" applyFont="1" applyFill="1" applyBorder="1" applyAlignment="1">
      <alignment horizontal="left" wrapText="1" indent="3"/>
    </xf>
    <xf numFmtId="4" fontId="13" fillId="4" borderId="12" xfId="0" applyNumberFormat="1" applyFont="1" applyFill="1" applyBorder="1" applyAlignment="1">
      <alignment horizontal="right" wrapText="1" indent="1"/>
    </xf>
    <xf numFmtId="0" fontId="19" fillId="4" borderId="13" xfId="0" applyFont="1" applyFill="1" applyBorder="1" applyAlignment="1">
      <alignment horizontal="left" wrapText="1" indent="3"/>
    </xf>
    <xf numFmtId="4" fontId="19" fillId="4" borderId="14" xfId="0" applyNumberFormat="1" applyFont="1" applyFill="1" applyBorder="1" applyAlignment="1">
      <alignment horizontal="left" wrapText="1" indent="1"/>
    </xf>
    <xf numFmtId="4" fontId="13" fillId="4" borderId="12" xfId="0" applyNumberFormat="1" applyFont="1" applyFill="1" applyBorder="1" applyAlignment="1">
      <alignment horizontal="left" wrapText="1" indent="1"/>
    </xf>
    <xf numFmtId="0" fontId="19" fillId="4" borderId="20" xfId="0" applyFont="1" applyFill="1" applyBorder="1" applyAlignment="1">
      <alignment horizontal="left" wrapText="1" indent="3"/>
    </xf>
    <xf numFmtId="4" fontId="19" fillId="4" borderId="21" xfId="0" applyNumberFormat="1" applyFont="1" applyFill="1" applyBorder="1" applyAlignment="1">
      <alignment horizontal="right" wrapText="1" indent="1"/>
    </xf>
    <xf numFmtId="4" fontId="19" fillId="4" borderId="21" xfId="0" applyNumberFormat="1" applyFont="1" applyFill="1" applyBorder="1" applyAlignment="1">
      <alignment horizontal="left" wrapText="1" indent="1"/>
    </xf>
    <xf numFmtId="4" fontId="13" fillId="4" borderId="22" xfId="0" applyNumberFormat="1" applyFont="1" applyFill="1" applyBorder="1" applyAlignment="1">
      <alignment horizontal="left" wrapText="1" indent="1"/>
    </xf>
    <xf numFmtId="0" fontId="19" fillId="4" borderId="27" xfId="0" applyFont="1" applyFill="1" applyBorder="1" applyAlignment="1">
      <alignment horizontal="left" wrapText="1" indent="3"/>
    </xf>
    <xf numFmtId="4" fontId="19" fillId="4" borderId="27" xfId="0" applyNumberFormat="1" applyFont="1" applyFill="1" applyBorder="1" applyAlignment="1">
      <alignment horizontal="right" wrapText="1" indent="1"/>
    </xf>
    <xf numFmtId="4" fontId="19" fillId="4" borderId="27" xfId="0" applyNumberFormat="1" applyFont="1" applyFill="1" applyBorder="1" applyAlignment="1">
      <alignment horizontal="left" wrapText="1" indent="1"/>
    </xf>
    <xf numFmtId="4" fontId="13" fillId="4" borderId="27" xfId="0" applyNumberFormat="1" applyFont="1" applyFill="1" applyBorder="1" applyAlignment="1">
      <alignment horizontal="left" wrapText="1" indent="1"/>
    </xf>
    <xf numFmtId="0" fontId="19" fillId="4" borderId="0" xfId="0" applyFont="1" applyFill="1" applyAlignment="1">
      <alignment horizontal="left" wrapText="1" indent="3"/>
    </xf>
    <xf numFmtId="4" fontId="19" fillId="4" borderId="0" xfId="0" applyNumberFormat="1" applyFont="1" applyFill="1" applyAlignment="1">
      <alignment horizontal="right" wrapText="1" indent="1"/>
    </xf>
    <xf numFmtId="4" fontId="19" fillId="4" borderId="0" xfId="0" applyNumberFormat="1" applyFont="1" applyFill="1" applyAlignment="1">
      <alignment horizontal="left" wrapText="1" indent="1"/>
    </xf>
    <xf numFmtId="4" fontId="13" fillId="4" borderId="1" xfId="0" applyNumberFormat="1" applyFont="1" applyFill="1" applyBorder="1" applyAlignment="1">
      <alignment horizontal="left" wrapText="1" indent="1"/>
    </xf>
    <xf numFmtId="0" fontId="15" fillId="4" borderId="28" xfId="0" applyFont="1" applyFill="1" applyBorder="1" applyAlignment="1">
      <alignment horizontal="left" wrapText="1" indent="2"/>
    </xf>
    <xf numFmtId="4" fontId="15" fillId="4" borderId="29" xfId="0" applyNumberFormat="1" applyFont="1" applyFill="1" applyBorder="1" applyAlignment="1">
      <alignment horizontal="right" wrapText="1" indent="1"/>
    </xf>
    <xf numFmtId="4" fontId="15" fillId="4" borderId="30" xfId="0" applyNumberFormat="1" applyFont="1" applyFill="1" applyBorder="1" applyAlignment="1">
      <alignment horizontal="right" wrapText="1" indent="1"/>
    </xf>
    <xf numFmtId="4" fontId="15" fillId="5" borderId="31" xfId="0" applyNumberFormat="1" applyFont="1" applyFill="1" applyBorder="1" applyAlignment="1">
      <alignment horizontal="right" wrapText="1" indent="1"/>
    </xf>
    <xf numFmtId="4" fontId="15" fillId="5" borderId="32" xfId="0" applyNumberFormat="1" applyFont="1" applyFill="1" applyBorder="1" applyAlignment="1">
      <alignment horizontal="right" wrapText="1" indent="1"/>
    </xf>
    <xf numFmtId="4" fontId="19" fillId="4" borderId="33" xfId="0" applyNumberFormat="1" applyFont="1" applyFill="1" applyBorder="1" applyAlignment="1">
      <alignment horizontal="right" wrapText="1" indent="1"/>
    </xf>
    <xf numFmtId="4" fontId="19" fillId="4" borderId="33" xfId="0" applyNumberFormat="1" applyFont="1" applyFill="1" applyBorder="1" applyAlignment="1">
      <alignment horizontal="left" wrapText="1" indent="1"/>
    </xf>
    <xf numFmtId="4" fontId="13" fillId="4" borderId="34" xfId="0" applyNumberFormat="1" applyFont="1" applyFill="1" applyBorder="1" applyAlignment="1">
      <alignment horizontal="left" wrapText="1" indent="1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 indent="1"/>
    </xf>
    <xf numFmtId="0" fontId="11" fillId="0" borderId="4" xfId="0" applyFont="1" applyBorder="1" applyAlignment="1">
      <alignment horizontal="center" vertical="center" wrapText="1" indent="1"/>
    </xf>
    <xf numFmtId="0" fontId="16" fillId="0" borderId="35" xfId="0" applyFont="1" applyBorder="1" applyAlignment="1">
      <alignment horizontal="center" vertical="center" wrapText="1" indent="1"/>
    </xf>
    <xf numFmtId="0" fontId="16" fillId="0" borderId="29" xfId="0" applyFont="1" applyBorder="1" applyAlignment="1">
      <alignment horizontal="center" vertical="center" wrapText="1" indent="1"/>
    </xf>
    <xf numFmtId="0" fontId="16" fillId="0" borderId="0" xfId="0" applyFont="1" applyAlignment="1">
      <alignment horizontal="center" vertical="center" wrapText="1" indent="1"/>
    </xf>
    <xf numFmtId="0" fontId="16" fillId="0" borderId="8" xfId="0" applyFont="1" applyBorder="1" applyAlignment="1">
      <alignment horizontal="center" vertical="center" wrapText="1" indent="1"/>
    </xf>
    <xf numFmtId="4" fontId="25" fillId="4" borderId="14" xfId="0" applyNumberFormat="1" applyFont="1" applyFill="1" applyBorder="1" applyAlignment="1">
      <alignment horizontal="right" wrapText="1" indent="1"/>
    </xf>
    <xf numFmtId="4" fontId="19" fillId="4" borderId="12" xfId="0" applyNumberFormat="1" applyFont="1" applyFill="1" applyBorder="1" applyAlignment="1">
      <alignment horizontal="right" wrapText="1" indent="1"/>
    </xf>
    <xf numFmtId="4" fontId="19" fillId="4" borderId="14" xfId="0" applyNumberFormat="1" applyFont="1" applyFill="1" applyBorder="1" applyAlignment="1">
      <alignment horizontal="right" vertical="center" wrapText="1" indent="1"/>
    </xf>
    <xf numFmtId="4" fontId="19" fillId="4" borderId="12" xfId="0" applyNumberFormat="1" applyFont="1" applyFill="1" applyBorder="1" applyAlignment="1">
      <alignment horizontal="right" vertical="center" wrapText="1" indent="1"/>
    </xf>
    <xf numFmtId="4" fontId="15" fillId="4" borderId="36" xfId="0" applyNumberFormat="1" applyFont="1" applyFill="1" applyBorder="1" applyAlignment="1">
      <alignment horizontal="right" wrapText="1" indent="1"/>
    </xf>
    <xf numFmtId="4" fontId="15" fillId="4" borderId="18" xfId="0" applyNumberFormat="1" applyFont="1" applyFill="1" applyBorder="1" applyAlignment="1">
      <alignment horizontal="right" wrapText="1" indent="1"/>
    </xf>
    <xf numFmtId="4" fontId="19" fillId="4" borderId="31" xfId="0" applyNumberFormat="1" applyFont="1" applyFill="1" applyBorder="1" applyAlignment="1">
      <alignment horizontal="right" wrapText="1" indent="1"/>
    </xf>
    <xf numFmtId="4" fontId="19" fillId="4" borderId="32" xfId="0" applyNumberFormat="1" applyFont="1" applyFill="1" applyBorder="1" applyAlignment="1">
      <alignment horizontal="right" wrapText="1" indent="1"/>
    </xf>
    <xf numFmtId="0" fontId="19" fillId="4" borderId="37" xfId="0" applyFont="1" applyFill="1" applyBorder="1" applyAlignment="1">
      <alignment horizontal="left" wrapText="1" indent="3"/>
    </xf>
    <xf numFmtId="4" fontId="19" fillId="4" borderId="34" xfId="0" applyNumberFormat="1" applyFont="1" applyFill="1" applyBorder="1" applyAlignment="1">
      <alignment horizontal="right" wrapText="1" indent="1"/>
    </xf>
    <xf numFmtId="0" fontId="16" fillId="0" borderId="5" xfId="0" applyFont="1" applyBorder="1" applyAlignment="1">
      <alignment horizontal="center" vertical="center" wrapText="1" indent="1"/>
    </xf>
    <xf numFmtId="0" fontId="16" fillId="0" borderId="6" xfId="0" applyFont="1" applyBorder="1" applyAlignment="1">
      <alignment horizontal="center" vertical="center" wrapText="1" indent="1"/>
    </xf>
    <xf numFmtId="0" fontId="16" fillId="0" borderId="38" xfId="0" applyFont="1" applyBorder="1" applyAlignment="1">
      <alignment horizontal="center" vertical="center" wrapText="1" indent="1"/>
    </xf>
    <xf numFmtId="0" fontId="15" fillId="0" borderId="35" xfId="0" applyFont="1" applyBorder="1" applyAlignment="1">
      <alignment horizontal="left" vertical="center" wrapText="1" indent="1"/>
    </xf>
    <xf numFmtId="4" fontId="15" fillId="0" borderId="0" xfId="0" applyNumberFormat="1" applyFont="1" applyAlignment="1">
      <alignment horizontal="center" vertical="center" wrapText="1" indent="1"/>
    </xf>
    <xf numFmtId="4" fontId="15" fillId="0" borderId="0" xfId="0" applyNumberFormat="1" applyFont="1" applyAlignment="1">
      <alignment horizontal="right" vertical="center" wrapText="1" indent="1"/>
    </xf>
    <xf numFmtId="2" fontId="15" fillId="0" borderId="39" xfId="0" applyNumberFormat="1" applyFont="1" applyBorder="1" applyAlignment="1">
      <alignment horizontal="right" vertical="center" wrapText="1" indent="1"/>
    </xf>
    <xf numFmtId="2" fontId="15" fillId="0" borderId="8" xfId="0" applyNumberFormat="1" applyFont="1" applyBorder="1" applyAlignment="1">
      <alignment horizontal="right" vertical="center" wrapText="1" indent="1"/>
    </xf>
    <xf numFmtId="2" fontId="15" fillId="4" borderId="14" xfId="0" applyNumberFormat="1" applyFont="1" applyFill="1" applyBorder="1" applyAlignment="1">
      <alignment horizontal="right" wrapText="1" indent="1"/>
    </xf>
    <xf numFmtId="0" fontId="26" fillId="0" borderId="0" xfId="0" applyFont="1" applyAlignment="1">
      <alignment horizontal="left" indent="1"/>
    </xf>
    <xf numFmtId="0" fontId="19" fillId="4" borderId="13" xfId="0" applyFont="1" applyFill="1" applyBorder="1" applyAlignment="1">
      <alignment horizontal="left" wrapText="1" indent="2"/>
    </xf>
    <xf numFmtId="0" fontId="19" fillId="4" borderId="23" xfId="0" applyFont="1" applyFill="1" applyBorder="1" applyAlignment="1">
      <alignment horizontal="left" wrapText="1" indent="2"/>
    </xf>
    <xf numFmtId="4" fontId="19" fillId="4" borderId="24" xfId="0" applyNumberFormat="1" applyFont="1" applyFill="1" applyBorder="1" applyAlignment="1">
      <alignment horizontal="right" wrapText="1" indent="1"/>
    </xf>
    <xf numFmtId="2" fontId="19" fillId="4" borderId="24" xfId="0" applyNumberFormat="1" applyFont="1" applyFill="1" applyBorder="1" applyAlignment="1">
      <alignment horizontal="right" wrapText="1" indent="1"/>
    </xf>
    <xf numFmtId="2" fontId="19" fillId="4" borderId="25" xfId="0" applyNumberFormat="1" applyFont="1" applyFill="1" applyBorder="1" applyAlignment="1">
      <alignment horizontal="right" wrapText="1" indent="1"/>
    </xf>
    <xf numFmtId="0" fontId="27" fillId="0" borderId="0" xfId="0" applyFont="1" applyAlignment="1">
      <alignment horizontal="left" indent="1"/>
    </xf>
    <xf numFmtId="0" fontId="27" fillId="0" borderId="0" xfId="0" applyFont="1" applyAlignment="1">
      <alignment horizontal="right" indent="1"/>
    </xf>
    <xf numFmtId="0" fontId="28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0" fontId="29" fillId="0" borderId="0" xfId="0" applyFont="1" applyAlignment="1">
      <alignment horizontal="left"/>
    </xf>
    <xf numFmtId="0" fontId="15" fillId="3" borderId="40" xfId="0" applyFont="1" applyFill="1" applyBorder="1" applyAlignment="1">
      <alignment horizontal="center" vertical="center" wrapText="1"/>
    </xf>
    <xf numFmtId="164" fontId="15" fillId="3" borderId="40" xfId="0" applyNumberFormat="1" applyFont="1" applyFill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1" fillId="0" borderId="0" xfId="0" applyFont="1" applyAlignment="1">
      <alignment horizontal="left" indent="1"/>
    </xf>
    <xf numFmtId="0" fontId="15" fillId="4" borderId="0" xfId="0" applyFont="1" applyFill="1" applyAlignment="1">
      <alignment horizontal="left" wrapText="1" indent="2"/>
    </xf>
    <xf numFmtId="4" fontId="25" fillId="3" borderId="0" xfId="0" applyNumberFormat="1" applyFont="1" applyFill="1" applyAlignment="1">
      <alignment horizontal="right" vertical="center" wrapText="1"/>
    </xf>
    <xf numFmtId="0" fontId="29" fillId="0" borderId="0" xfId="0" applyFont="1" applyAlignment="1">
      <alignment horizontal="left" indent="1"/>
    </xf>
    <xf numFmtId="4" fontId="15" fillId="4" borderId="40" xfId="0" applyNumberFormat="1" applyFont="1" applyFill="1" applyBorder="1" applyAlignment="1">
      <alignment horizontal="right" wrapText="1"/>
    </xf>
    <xf numFmtId="164" fontId="15" fillId="4" borderId="40" xfId="0" applyNumberFormat="1" applyFont="1" applyFill="1" applyBorder="1" applyAlignment="1">
      <alignment horizontal="right" wrapText="1"/>
    </xf>
    <xf numFmtId="0" fontId="19" fillId="4" borderId="0" xfId="0" applyFont="1" applyFill="1" applyAlignment="1">
      <alignment horizontal="left" wrapText="1" indent="2"/>
    </xf>
    <xf numFmtId="4" fontId="26" fillId="0" borderId="0" xfId="0" applyNumberFormat="1" applyFont="1" applyAlignment="1">
      <alignment horizontal="right"/>
    </xf>
    <xf numFmtId="164" fontId="26" fillId="0" borderId="0" xfId="0" applyNumberFormat="1" applyFont="1" applyAlignment="1">
      <alignment horizontal="right"/>
    </xf>
    <xf numFmtId="164" fontId="29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left" indent="1"/>
    </xf>
    <xf numFmtId="164" fontId="29" fillId="0" borderId="0" xfId="0" applyNumberFormat="1" applyFont="1" applyAlignment="1">
      <alignment horizontal="left"/>
    </xf>
    <xf numFmtId="164" fontId="30" fillId="0" borderId="40" xfId="0" applyNumberFormat="1" applyFont="1" applyBorder="1" applyAlignment="1">
      <alignment horizontal="center" vertical="center" wrapText="1"/>
    </xf>
    <xf numFmtId="4" fontId="15" fillId="4" borderId="0" xfId="0" applyNumberFormat="1" applyFont="1" applyFill="1" applyAlignment="1">
      <alignment wrapText="1"/>
    </xf>
    <xf numFmtId="164" fontId="15" fillId="4" borderId="0" xfId="0" applyNumberFormat="1" applyFont="1" applyFill="1" applyAlignment="1">
      <alignment horizontal="right" wrapText="1" indent="1"/>
    </xf>
    <xf numFmtId="0" fontId="26" fillId="3" borderId="0" xfId="0" applyFont="1" applyFill="1" applyAlignment="1">
      <alignment horizontal="left" indent="1"/>
    </xf>
    <xf numFmtId="4" fontId="25" fillId="3" borderId="0" xfId="0" applyNumberFormat="1" applyFont="1" applyFill="1" applyAlignment="1">
      <alignment vertical="center" wrapText="1"/>
    </xf>
    <xf numFmtId="164" fontId="19" fillId="4" borderId="0" xfId="0" applyNumberFormat="1" applyFont="1" applyFill="1" applyAlignment="1">
      <alignment horizontal="right" wrapText="1" indent="1"/>
    </xf>
    <xf numFmtId="4" fontId="15" fillId="4" borderId="40" xfId="0" applyNumberFormat="1" applyFont="1" applyFill="1" applyBorder="1" applyAlignment="1">
      <alignment wrapText="1"/>
    </xf>
    <xf numFmtId="164" fontId="15" fillId="4" borderId="40" xfId="0" applyNumberFormat="1" applyFont="1" applyFill="1" applyBorder="1" applyAlignment="1">
      <alignment horizontal="right" wrapText="1" indent="1"/>
    </xf>
    <xf numFmtId="4" fontId="26" fillId="0" borderId="0" xfId="0" applyNumberFormat="1" applyFont="1"/>
    <xf numFmtId="164" fontId="26" fillId="0" borderId="0" xfId="0" applyNumberFormat="1" applyFont="1" applyAlignment="1">
      <alignment horizontal="left" indent="1"/>
    </xf>
    <xf numFmtId="0" fontId="34" fillId="3" borderId="0" xfId="0" applyFont="1" applyFill="1" applyAlignment="1">
      <alignment horizontal="center"/>
    </xf>
    <xf numFmtId="164" fontId="34" fillId="3" borderId="0" xfId="0" applyNumberFormat="1" applyFont="1" applyFill="1" applyAlignment="1">
      <alignment horizontal="center"/>
    </xf>
    <xf numFmtId="0" fontId="23" fillId="3" borderId="0" xfId="0" applyFont="1" applyFill="1" applyAlignment="1">
      <alignment horizontal="left"/>
    </xf>
    <xf numFmtId="0" fontId="0" fillId="3" borderId="0" xfId="0" applyFill="1"/>
    <xf numFmtId="164" fontId="0" fillId="3" borderId="0" xfId="0" applyNumberFormat="1" applyFill="1"/>
    <xf numFmtId="0" fontId="11" fillId="0" borderId="4" xfId="0" applyFont="1" applyBorder="1" applyAlignment="1">
      <alignment horizontal="center" vertical="top" wrapText="1"/>
    </xf>
    <xf numFmtId="0" fontId="20" fillId="0" borderId="0" xfId="0" applyFont="1" applyAlignment="1">
      <alignment horizontal="left" indent="1"/>
    </xf>
    <xf numFmtId="0" fontId="13" fillId="0" borderId="29" xfId="0" applyFont="1" applyBorder="1" applyAlignment="1">
      <alignment horizontal="center" vertical="center" wrapText="1" indent="1"/>
    </xf>
    <xf numFmtId="0" fontId="13" fillId="0" borderId="0" xfId="0" applyFont="1" applyAlignment="1">
      <alignment horizontal="center" vertical="center" wrapText="1" indent="1"/>
    </xf>
    <xf numFmtId="0" fontId="35" fillId="6" borderId="13" xfId="0" applyFont="1" applyFill="1" applyBorder="1" applyAlignment="1">
      <alignment horizontal="left" wrapText="1" indent="1"/>
    </xf>
    <xf numFmtId="4" fontId="35" fillId="6" borderId="14" xfId="0" applyNumberFormat="1" applyFont="1" applyFill="1" applyBorder="1" applyAlignment="1">
      <alignment horizontal="right" wrapText="1" indent="1"/>
    </xf>
    <xf numFmtId="4" fontId="35" fillId="6" borderId="12" xfId="0" applyNumberFormat="1" applyFont="1" applyFill="1" applyBorder="1" applyAlignment="1">
      <alignment horizontal="right" wrapText="1" indent="1"/>
    </xf>
    <xf numFmtId="0" fontId="15" fillId="2" borderId="13" xfId="0" applyFont="1" applyFill="1" applyBorder="1" applyAlignment="1">
      <alignment horizontal="left" wrapText="1" indent="1"/>
    </xf>
    <xf numFmtId="4" fontId="15" fillId="2" borderId="14" xfId="0" applyNumberFormat="1" applyFont="1" applyFill="1" applyBorder="1" applyAlignment="1">
      <alignment horizontal="right" wrapText="1" indent="1"/>
    </xf>
    <xf numFmtId="4" fontId="15" fillId="2" borderId="12" xfId="0" applyNumberFormat="1" applyFont="1" applyFill="1" applyBorder="1" applyAlignment="1">
      <alignment horizontal="right" wrapText="1" indent="1"/>
    </xf>
    <xf numFmtId="0" fontId="15" fillId="4" borderId="13" xfId="0" applyFont="1" applyFill="1" applyBorder="1" applyAlignment="1">
      <alignment horizontal="left" wrapText="1" indent="1"/>
    </xf>
    <xf numFmtId="4" fontId="15" fillId="0" borderId="14" xfId="0" applyNumberFormat="1" applyFont="1" applyBorder="1" applyAlignment="1">
      <alignment horizontal="right" wrapText="1" indent="1"/>
    </xf>
    <xf numFmtId="4" fontId="15" fillId="0" borderId="12" xfId="0" applyNumberFormat="1" applyFont="1" applyBorder="1" applyAlignment="1">
      <alignment horizontal="right" wrapText="1" indent="1"/>
    </xf>
    <xf numFmtId="0" fontId="20" fillId="4" borderId="0" xfId="0" applyFont="1" applyFill="1" applyAlignment="1">
      <alignment horizontal="left" indent="1"/>
    </xf>
    <xf numFmtId="4" fontId="19" fillId="0" borderId="12" xfId="0" applyNumberFormat="1" applyFont="1" applyBorder="1" applyAlignment="1">
      <alignment horizontal="right" wrapText="1" indent="1"/>
    </xf>
    <xf numFmtId="4" fontId="26" fillId="4" borderId="14" xfId="0" applyNumberFormat="1" applyFont="1" applyFill="1" applyBorder="1" applyAlignment="1">
      <alignment horizontal="right" wrapText="1" indent="1"/>
    </xf>
    <xf numFmtId="0" fontId="15" fillId="4" borderId="13" xfId="0" applyFont="1" applyFill="1" applyBorder="1" applyAlignment="1">
      <alignment horizontal="left" wrapText="1" indent="4"/>
    </xf>
    <xf numFmtId="0" fontId="19" fillId="4" borderId="13" xfId="0" applyFont="1" applyFill="1" applyBorder="1" applyAlignment="1">
      <alignment horizontal="left" wrapText="1" indent="5"/>
    </xf>
    <xf numFmtId="4" fontId="19" fillId="4" borderId="12" xfId="0" applyNumberFormat="1" applyFont="1" applyFill="1" applyBorder="1" applyAlignment="1">
      <alignment horizontal="left" wrapText="1" indent="1"/>
    </xf>
    <xf numFmtId="0" fontId="19" fillId="4" borderId="13" xfId="0" applyFont="1" applyFill="1" applyBorder="1" applyAlignment="1">
      <alignment horizontal="left" wrapText="1" indent="4"/>
    </xf>
    <xf numFmtId="4" fontId="26" fillId="0" borderId="12" xfId="0" applyNumberFormat="1" applyFont="1" applyBorder="1" applyAlignment="1">
      <alignment horizontal="right" wrapText="1" indent="1"/>
    </xf>
    <xf numFmtId="4" fontId="19" fillId="0" borderId="14" xfId="0" applyNumberFormat="1" applyFont="1" applyBorder="1" applyAlignment="1">
      <alignment horizontal="right" wrapText="1" indent="1"/>
    </xf>
    <xf numFmtId="4" fontId="29" fillId="4" borderId="14" xfId="0" applyNumberFormat="1" applyFont="1" applyFill="1" applyBorder="1" applyAlignment="1">
      <alignment horizontal="right" wrapText="1" indent="1"/>
    </xf>
    <xf numFmtId="0" fontId="15" fillId="7" borderId="13" xfId="0" applyFont="1" applyFill="1" applyBorder="1" applyAlignment="1">
      <alignment horizontal="left" wrapText="1" indent="1"/>
    </xf>
    <xf numFmtId="0" fontId="19" fillId="4" borderId="23" xfId="0" applyFont="1" applyFill="1" applyBorder="1" applyAlignment="1">
      <alignment horizontal="left" wrapText="1" indent="5"/>
    </xf>
    <xf numFmtId="4" fontId="19" fillId="4" borderId="24" xfId="0" applyNumberFormat="1" applyFont="1" applyFill="1" applyBorder="1" applyAlignment="1">
      <alignment horizontal="left" wrapText="1" indent="1"/>
    </xf>
    <xf numFmtId="4" fontId="19" fillId="4" borderId="25" xfId="0" applyNumberFormat="1" applyFont="1" applyFill="1" applyBorder="1" applyAlignment="1">
      <alignment horizontal="left" wrapText="1" indent="1"/>
    </xf>
    <xf numFmtId="0" fontId="19" fillId="4" borderId="0" xfId="0" applyFont="1" applyFill="1" applyAlignment="1">
      <alignment horizontal="left" wrapText="1" indent="5"/>
    </xf>
    <xf numFmtId="0" fontId="3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/>
    </xf>
    <xf numFmtId="0" fontId="37" fillId="0" borderId="0" xfId="0" applyFont="1" applyAlignment="1">
      <alignment horizontal="left" indent="1"/>
    </xf>
    <xf numFmtId="4" fontId="15" fillId="8" borderId="12" xfId="0" applyNumberFormat="1" applyFont="1" applyFill="1" applyBorder="1" applyAlignment="1">
      <alignment horizontal="right" wrapText="1" indent="1"/>
    </xf>
    <xf numFmtId="0" fontId="8" fillId="0" borderId="2" xfId="0" applyFont="1" applyBorder="1" applyAlignment="1">
      <alignment horizontal="center" vertical="center" wrapText="1" indent="1"/>
    </xf>
    <xf numFmtId="0" fontId="17" fillId="3" borderId="0" xfId="0" applyFont="1" applyFill="1" applyAlignment="1">
      <alignment wrapText="1"/>
    </xf>
    <xf numFmtId="0" fontId="15" fillId="0" borderId="41" xfId="0" applyFont="1" applyBorder="1" applyAlignment="1">
      <alignment horizontal="center" vertical="center" wrapText="1"/>
    </xf>
    <xf numFmtId="0" fontId="15" fillId="3" borderId="41" xfId="0" applyFont="1" applyFill="1" applyBorder="1" applyAlignment="1">
      <alignment horizontal="center" vertical="center" wrapText="1"/>
    </xf>
    <xf numFmtId="164" fontId="15" fillId="3" borderId="41" xfId="0" applyNumberFormat="1" applyFont="1" applyFill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15" fillId="4" borderId="41" xfId="0" applyFont="1" applyFill="1" applyBorder="1" applyAlignment="1">
      <alignment horizontal="left" wrapText="1" indent="2"/>
    </xf>
    <xf numFmtId="4" fontId="15" fillId="4" borderId="41" xfId="0" applyNumberFormat="1" applyFont="1" applyFill="1" applyBorder="1" applyAlignment="1">
      <alignment horizontal="right" wrapText="1"/>
    </xf>
    <xf numFmtId="164" fontId="15" fillId="4" borderId="41" xfId="0" applyNumberFormat="1" applyFont="1" applyFill="1" applyBorder="1" applyAlignment="1">
      <alignment horizontal="right" wrapText="1"/>
    </xf>
    <xf numFmtId="0" fontId="15" fillId="4" borderId="41" xfId="0" applyFont="1" applyFill="1" applyBorder="1" applyAlignment="1">
      <alignment horizontal="left" wrapText="1" indent="3"/>
    </xf>
    <xf numFmtId="0" fontId="19" fillId="4" borderId="41" xfId="0" applyFont="1" applyFill="1" applyBorder="1" applyAlignment="1">
      <alignment horizontal="left" wrapText="1" indent="3"/>
    </xf>
    <xf numFmtId="4" fontId="25" fillId="3" borderId="41" xfId="0" applyNumberFormat="1" applyFont="1" applyFill="1" applyBorder="1" applyAlignment="1">
      <alignment horizontal="right" vertical="center" wrapText="1"/>
    </xf>
    <xf numFmtId="164" fontId="19" fillId="4" borderId="41" xfId="0" applyNumberFormat="1" applyFont="1" applyFill="1" applyBorder="1" applyAlignment="1">
      <alignment horizontal="right" wrapText="1"/>
    </xf>
    <xf numFmtId="0" fontId="15" fillId="8" borderId="13" xfId="0" applyFont="1" applyFill="1" applyBorder="1" applyAlignment="1">
      <alignment horizontal="left" wrapText="1" indent="1"/>
    </xf>
    <xf numFmtId="0" fontId="32" fillId="8" borderId="41" xfId="0" applyFont="1" applyFill="1" applyBorder="1" applyAlignment="1">
      <alignment horizontal="left" wrapText="1" indent="1"/>
    </xf>
    <xf numFmtId="4" fontId="32" fillId="8" borderId="0" xfId="0" applyNumberFormat="1" applyFont="1" applyFill="1" applyAlignment="1">
      <alignment horizontal="right" wrapText="1" indent="1"/>
    </xf>
    <xf numFmtId="4" fontId="32" fillId="8" borderId="41" xfId="0" applyNumberFormat="1" applyFont="1" applyFill="1" applyBorder="1" applyAlignment="1">
      <alignment horizontal="right" wrapText="1" indent="1"/>
    </xf>
    <xf numFmtId="164" fontId="32" fillId="8" borderId="0" xfId="0" applyNumberFormat="1" applyFont="1" applyFill="1" applyAlignment="1">
      <alignment horizontal="right" wrapText="1" indent="1"/>
    </xf>
    <xf numFmtId="164" fontId="33" fillId="8" borderId="41" xfId="0" applyNumberFormat="1" applyFont="1" applyFill="1" applyBorder="1" applyAlignment="1">
      <alignment horizontal="right" wrapText="1" indent="1"/>
    </xf>
    <xf numFmtId="4" fontId="32" fillId="8" borderId="41" xfId="0" applyNumberFormat="1" applyFont="1" applyFill="1" applyBorder="1" applyAlignment="1">
      <alignment horizontal="right" wrapText="1"/>
    </xf>
    <xf numFmtId="164" fontId="32" fillId="8" borderId="41" xfId="0" applyNumberFormat="1" applyFont="1" applyFill="1" applyBorder="1" applyAlignment="1">
      <alignment horizontal="right" wrapText="1"/>
    </xf>
    <xf numFmtId="0" fontId="19" fillId="4" borderId="42" xfId="0" applyFont="1" applyFill="1" applyBorder="1" applyAlignment="1">
      <alignment horizontal="left" wrapText="1" indent="3"/>
    </xf>
    <xf numFmtId="0" fontId="29" fillId="8" borderId="41" xfId="0" applyFont="1" applyFill="1" applyBorder="1" applyAlignment="1">
      <alignment horizontal="left" wrapText="1" indent="1"/>
    </xf>
    <xf numFmtId="164" fontId="30" fillId="0" borderId="41" xfId="0" applyNumberFormat="1" applyFont="1" applyBorder="1" applyAlignment="1">
      <alignment horizontal="center" vertical="center" wrapText="1"/>
    </xf>
    <xf numFmtId="164" fontId="32" fillId="8" borderId="41" xfId="0" applyNumberFormat="1" applyFont="1" applyFill="1" applyBorder="1" applyAlignment="1">
      <alignment horizontal="left" wrapText="1" indent="1"/>
    </xf>
    <xf numFmtId="4" fontId="15" fillId="4" borderId="41" xfId="0" applyNumberFormat="1" applyFont="1" applyFill="1" applyBorder="1" applyAlignment="1">
      <alignment wrapText="1"/>
    </xf>
    <xf numFmtId="4" fontId="25" fillId="3" borderId="41" xfId="0" applyNumberFormat="1" applyFont="1" applyFill="1" applyBorder="1" applyAlignment="1">
      <alignment vertical="center" wrapText="1"/>
    </xf>
    <xf numFmtId="164" fontId="15" fillId="4" borderId="41" xfId="0" applyNumberFormat="1" applyFont="1" applyFill="1" applyBorder="1" applyAlignment="1">
      <alignment horizontal="right" wrapText="1" indent="1"/>
    </xf>
    <xf numFmtId="164" fontId="19" fillId="4" borderId="41" xfId="0" applyNumberFormat="1" applyFont="1" applyFill="1" applyBorder="1" applyAlignment="1">
      <alignment horizontal="right" wrapText="1" indent="1"/>
    </xf>
    <xf numFmtId="4" fontId="26" fillId="8" borderId="41" xfId="0" applyNumberFormat="1" applyFont="1" applyFill="1" applyBorder="1"/>
    <xf numFmtId="164" fontId="26" fillId="8" borderId="41" xfId="0" applyNumberFormat="1" applyFont="1" applyFill="1" applyBorder="1" applyAlignment="1">
      <alignment horizontal="left" indent="1"/>
    </xf>
    <xf numFmtId="0" fontId="15" fillId="5" borderId="43" xfId="0" applyFont="1" applyFill="1" applyBorder="1" applyAlignment="1">
      <alignment horizontal="left" wrapText="1" indent="1"/>
    </xf>
    <xf numFmtId="0" fontId="20" fillId="5" borderId="44" xfId="0" applyFont="1" applyFill="1" applyBorder="1" applyAlignment="1">
      <alignment horizontal="right" wrapText="1" indent="1"/>
    </xf>
    <xf numFmtId="0" fontId="15" fillId="5" borderId="45" xfId="0" applyFont="1" applyFill="1" applyBorder="1" applyAlignment="1">
      <alignment horizontal="right" wrapText="1" indent="1"/>
    </xf>
    <xf numFmtId="4" fontId="15" fillId="5" borderId="46" xfId="0" applyNumberFormat="1" applyFont="1" applyFill="1" applyBorder="1" applyAlignment="1">
      <alignment horizontal="right" wrapText="1" indent="1"/>
    </xf>
    <xf numFmtId="2" fontId="15" fillId="5" borderId="46" xfId="0" applyNumberFormat="1" applyFont="1" applyFill="1" applyBorder="1" applyAlignment="1">
      <alignment horizontal="right" wrapText="1" indent="1"/>
    </xf>
    <xf numFmtId="0" fontId="15" fillId="3" borderId="23" xfId="0" applyFont="1" applyFill="1" applyBorder="1" applyAlignment="1">
      <alignment horizontal="left" wrapText="1" indent="1"/>
    </xf>
    <xf numFmtId="4" fontId="15" fillId="3" borderId="33" xfId="0" applyNumberFormat="1" applyFont="1" applyFill="1" applyBorder="1" applyAlignment="1">
      <alignment horizontal="right" wrapText="1" indent="1"/>
    </xf>
    <xf numFmtId="0" fontId="15" fillId="3" borderId="24" xfId="0" applyFont="1" applyFill="1" applyBorder="1" applyAlignment="1">
      <alignment horizontal="right" wrapText="1" indent="1"/>
    </xf>
    <xf numFmtId="0" fontId="20" fillId="3" borderId="25" xfId="0" applyFont="1" applyFill="1" applyBorder="1" applyAlignment="1">
      <alignment horizontal="right" wrapText="1" indent="1"/>
    </xf>
    <xf numFmtId="0" fontId="11" fillId="0" borderId="47" xfId="0" applyFont="1" applyBorder="1" applyAlignment="1">
      <alignment horizontal="center" vertical="center" wrapText="1"/>
    </xf>
    <xf numFmtId="0" fontId="15" fillId="4" borderId="13" xfId="0" applyFont="1" applyFill="1" applyBorder="1" applyAlignment="1">
      <alignment vertical="top"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left" wrapText="1"/>
    </xf>
    <xf numFmtId="0" fontId="6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justify" wrapText="1"/>
    </xf>
    <xf numFmtId="0" fontId="7" fillId="3" borderId="0" xfId="0" applyFont="1" applyFill="1" applyAlignment="1">
      <alignment horizontal="left" wrapText="1"/>
    </xf>
    <xf numFmtId="0" fontId="10" fillId="0" borderId="0" xfId="0" applyFont="1" applyAlignment="1">
      <alignment horizontal="left" wrapText="1" indent="1"/>
    </xf>
    <xf numFmtId="0" fontId="10" fillId="0" borderId="0" xfId="0" applyFont="1" applyAlignment="1">
      <alignment horizontal="left" indent="1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</cellXfs>
  <cellStyles count="1">
    <cellStyle name="Normalno" xfId="0" builtinId="0"/>
  </cellStyles>
  <dxfs count="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workbookViewId="0">
      <selection sqref="A1:G1"/>
    </sheetView>
  </sheetViews>
  <sheetFormatPr defaultRowHeight="11.25" x14ac:dyDescent="0.15"/>
  <cols>
    <col min="1" max="1" width="55.5703125" style="9" customWidth="1"/>
    <col min="2" max="2" width="14.28515625" style="9" customWidth="1"/>
    <col min="3" max="3" width="13.5703125" style="9" customWidth="1"/>
    <col min="4" max="4" width="13.140625" style="9" customWidth="1"/>
    <col min="5" max="5" width="13.7109375" style="9" customWidth="1"/>
    <col min="6" max="6" width="14.28515625" style="9" customWidth="1"/>
    <col min="7" max="7" width="14.5703125" style="9" customWidth="1"/>
    <col min="8" max="16384" width="9.140625" style="9"/>
  </cols>
  <sheetData>
    <row r="1" spans="1:7" s="1" customFormat="1" ht="45.75" customHeight="1" x14ac:dyDescent="0.2">
      <c r="A1" s="261" t="s">
        <v>242</v>
      </c>
      <c r="B1" s="261"/>
      <c r="C1" s="261"/>
      <c r="D1" s="261"/>
      <c r="E1" s="261"/>
      <c r="F1" s="261"/>
      <c r="G1" s="261"/>
    </row>
    <row r="2" spans="1:7" s="1" customFormat="1" ht="15.75" x14ac:dyDescent="0.2">
      <c r="A2" s="2"/>
      <c r="B2" s="2"/>
      <c r="C2" s="2"/>
      <c r="D2" s="2"/>
      <c r="E2" s="2"/>
      <c r="F2" s="2"/>
      <c r="G2" s="2"/>
    </row>
    <row r="3" spans="1:7" s="1" customFormat="1" ht="14.25" x14ac:dyDescent="0.2">
      <c r="A3" s="262" t="s">
        <v>0</v>
      </c>
      <c r="B3" s="263"/>
      <c r="C3" s="263"/>
      <c r="D3" s="263"/>
      <c r="E3" s="263"/>
      <c r="F3" s="263"/>
      <c r="G3" s="263"/>
    </row>
    <row r="4" spans="1:7" s="1" customFormat="1" ht="14.25" x14ac:dyDescent="0.2">
      <c r="A4" s="262" t="s">
        <v>1</v>
      </c>
      <c r="B4" s="263"/>
      <c r="C4" s="263"/>
      <c r="D4" s="263"/>
      <c r="E4" s="263"/>
      <c r="F4" s="263"/>
      <c r="G4" s="263"/>
    </row>
    <row r="5" spans="1:7" s="1" customFormat="1" ht="14.25" x14ac:dyDescent="0.2">
      <c r="A5" s="262" t="s">
        <v>238</v>
      </c>
      <c r="B5" s="263"/>
      <c r="C5" s="263"/>
      <c r="D5" s="263"/>
      <c r="E5" s="263"/>
      <c r="F5" s="263"/>
      <c r="G5" s="263"/>
    </row>
    <row r="6" spans="1:7" s="1" customFormat="1" ht="15.75" x14ac:dyDescent="0.2">
      <c r="A6" s="5"/>
      <c r="B6" s="6"/>
      <c r="C6" s="6"/>
      <c r="D6" s="6"/>
      <c r="E6" s="6"/>
      <c r="F6" s="6"/>
      <c r="G6" s="6"/>
    </row>
    <row r="7" spans="1:7" s="1" customFormat="1" ht="12.75" x14ac:dyDescent="0.2">
      <c r="A7" s="264" t="s">
        <v>2</v>
      </c>
      <c r="B7" s="265"/>
      <c r="C7" s="265"/>
      <c r="D7" s="265"/>
      <c r="E7" s="265"/>
      <c r="F7" s="265"/>
      <c r="G7" s="265"/>
    </row>
    <row r="8" spans="1:7" s="1" customFormat="1" ht="15.75" x14ac:dyDescent="0.2">
      <c r="A8" s="3"/>
      <c r="B8" s="4"/>
      <c r="C8" s="4"/>
      <c r="D8" s="4"/>
      <c r="E8" s="4"/>
      <c r="F8" s="4"/>
      <c r="G8" s="4"/>
    </row>
    <row r="9" spans="1:7" s="1" customFormat="1" ht="12.75" x14ac:dyDescent="0.2">
      <c r="A9" s="264" t="s">
        <v>3</v>
      </c>
      <c r="B9" s="265"/>
      <c r="C9" s="265"/>
      <c r="D9" s="265"/>
      <c r="E9" s="265"/>
      <c r="F9" s="265"/>
      <c r="G9" s="265"/>
    </row>
    <row r="10" spans="1:7" s="1" customFormat="1" ht="15.75" x14ac:dyDescent="0.2">
      <c r="A10" s="3"/>
      <c r="B10" s="4"/>
      <c r="C10" s="4"/>
      <c r="D10" s="4"/>
      <c r="E10" s="4"/>
      <c r="F10" s="4"/>
      <c r="G10" s="4"/>
    </row>
    <row r="11" spans="1:7" s="1" customFormat="1" ht="15" x14ac:dyDescent="0.2">
      <c r="A11" s="257" t="s">
        <v>209</v>
      </c>
      <c r="B11" s="258"/>
      <c r="C11" s="258"/>
      <c r="D11" s="258"/>
      <c r="E11" s="258"/>
      <c r="F11" s="258"/>
      <c r="G11" s="258"/>
    </row>
    <row r="12" spans="1:7" s="1" customFormat="1" ht="12.75" x14ac:dyDescent="0.2">
      <c r="A12" s="7"/>
      <c r="B12" s="8"/>
      <c r="C12" s="8"/>
      <c r="D12" s="8"/>
      <c r="E12" s="8"/>
      <c r="F12" s="8"/>
      <c r="G12" s="8"/>
    </row>
    <row r="13" spans="1:7" ht="15.75" thickBot="1" x14ac:dyDescent="0.2">
      <c r="A13" s="259" t="s">
        <v>4</v>
      </c>
      <c r="B13" s="260"/>
      <c r="C13" s="260"/>
      <c r="D13" s="260"/>
      <c r="E13" s="260"/>
      <c r="F13" s="260"/>
      <c r="G13" s="260"/>
    </row>
    <row r="14" spans="1:7" s="14" customFormat="1" ht="30" customHeight="1" thickBot="1" x14ac:dyDescent="0.2">
      <c r="A14" s="10" t="s">
        <v>5</v>
      </c>
      <c r="B14" s="12" t="s">
        <v>6</v>
      </c>
      <c r="C14" s="11" t="s">
        <v>210</v>
      </c>
      <c r="D14" s="11" t="s">
        <v>211</v>
      </c>
      <c r="E14" s="12" t="s">
        <v>212</v>
      </c>
      <c r="F14" s="11" t="s">
        <v>7</v>
      </c>
      <c r="G14" s="245" t="s">
        <v>7</v>
      </c>
    </row>
    <row r="15" spans="1:7" s="19" customFormat="1" ht="12.75" x14ac:dyDescent="0.2">
      <c r="A15" s="15">
        <v>1</v>
      </c>
      <c r="B15" s="17">
        <v>2</v>
      </c>
      <c r="C15" s="17">
        <v>3</v>
      </c>
      <c r="D15" s="16">
        <v>4</v>
      </c>
      <c r="E15" s="17">
        <v>5</v>
      </c>
      <c r="F15" s="17" t="s">
        <v>8</v>
      </c>
      <c r="G15" s="18" t="s">
        <v>9</v>
      </c>
    </row>
    <row r="16" spans="1:7" s="14" customFormat="1" ht="12.75" x14ac:dyDescent="0.15">
      <c r="A16" s="20" t="s">
        <v>10</v>
      </c>
      <c r="B16" s="22"/>
      <c r="C16" s="22"/>
      <c r="D16" s="21"/>
      <c r="E16" s="22"/>
      <c r="F16" s="21"/>
      <c r="G16" s="23"/>
    </row>
    <row r="17" spans="1:7" s="28" customFormat="1" ht="12.75" x14ac:dyDescent="0.2">
      <c r="A17" s="24" t="s">
        <v>11</v>
      </c>
      <c r="B17" s="25">
        <f>B18+B19</f>
        <v>7829391.2999999998</v>
      </c>
      <c r="C17" s="25">
        <f>C18+C19</f>
        <v>9438021</v>
      </c>
      <c r="D17" s="25">
        <f>D18+D19</f>
        <v>9438021</v>
      </c>
      <c r="E17" s="25">
        <f>E18+E19</f>
        <v>9579200.3499999996</v>
      </c>
      <c r="F17" s="26">
        <f t="shared" ref="F17:F22" si="0">E17/B17*100</f>
        <v>122.34923486325175</v>
      </c>
      <c r="G17" s="27">
        <f t="shared" ref="G17:G22" si="1">E17/D17*100</f>
        <v>101.49585755318833</v>
      </c>
    </row>
    <row r="18" spans="1:7" ht="12.75" x14ac:dyDescent="0.2">
      <c r="A18" s="29" t="s">
        <v>12</v>
      </c>
      <c r="B18" s="30">
        <v>7829391.2999999998</v>
      </c>
      <c r="C18" s="30">
        <v>9436021</v>
      </c>
      <c r="D18" s="30">
        <v>9436021</v>
      </c>
      <c r="E18" s="30">
        <v>9578599.3499999996</v>
      </c>
      <c r="F18" s="31">
        <f t="shared" si="0"/>
        <v>122.34155865986669</v>
      </c>
      <c r="G18" s="32">
        <f t="shared" si="1"/>
        <v>101.51100077034589</v>
      </c>
    </row>
    <row r="19" spans="1:7" ht="12.75" x14ac:dyDescent="0.2">
      <c r="A19" s="29" t="s">
        <v>13</v>
      </c>
      <c r="B19" s="30">
        <v>0</v>
      </c>
      <c r="C19" s="30">
        <v>2000</v>
      </c>
      <c r="D19" s="30">
        <v>2000</v>
      </c>
      <c r="E19" s="30">
        <v>601</v>
      </c>
      <c r="F19" s="31"/>
      <c r="G19" s="32">
        <f t="shared" si="1"/>
        <v>30.049999999999997</v>
      </c>
    </row>
    <row r="20" spans="1:7" s="28" customFormat="1" ht="12.75" x14ac:dyDescent="0.2">
      <c r="A20" s="24" t="s">
        <v>14</v>
      </c>
      <c r="B20" s="25">
        <f>B21+B22</f>
        <v>7471378.8399999999</v>
      </c>
      <c r="C20" s="25">
        <f>C21+C22</f>
        <v>9832022</v>
      </c>
      <c r="D20" s="25">
        <f>D21+D22</f>
        <v>9832022</v>
      </c>
      <c r="E20" s="25">
        <f>E21+E22</f>
        <v>9559537.6300000008</v>
      </c>
      <c r="F20" s="26">
        <f t="shared" si="0"/>
        <v>127.94877404449754</v>
      </c>
      <c r="G20" s="27">
        <f t="shared" si="1"/>
        <v>97.228602926234302</v>
      </c>
    </row>
    <row r="21" spans="1:7" ht="12.75" x14ac:dyDescent="0.2">
      <c r="A21" s="29" t="s">
        <v>15</v>
      </c>
      <c r="B21" s="30">
        <v>6926275.9000000004</v>
      </c>
      <c r="C21" s="30">
        <v>8418869</v>
      </c>
      <c r="D21" s="30">
        <v>8418869</v>
      </c>
      <c r="E21" s="30">
        <v>8195873.2000000002</v>
      </c>
      <c r="F21" s="31">
        <f t="shared" si="0"/>
        <v>118.33015776919889</v>
      </c>
      <c r="G21" s="32">
        <f t="shared" si="1"/>
        <v>97.351238034467585</v>
      </c>
    </row>
    <row r="22" spans="1:7" ht="12.75" x14ac:dyDescent="0.2">
      <c r="A22" s="29" t="s">
        <v>16</v>
      </c>
      <c r="B22" s="30">
        <v>545102.93999999994</v>
      </c>
      <c r="C22" s="30">
        <v>1413153</v>
      </c>
      <c r="D22" s="30">
        <v>1413153</v>
      </c>
      <c r="E22" s="30">
        <v>1363664.43</v>
      </c>
      <c r="F22" s="31">
        <f t="shared" si="0"/>
        <v>250.16640526649888</v>
      </c>
      <c r="G22" s="32">
        <f t="shared" si="1"/>
        <v>96.498003400905631</v>
      </c>
    </row>
    <row r="23" spans="1:7" ht="12.75" x14ac:dyDescent="0.2">
      <c r="A23" s="24" t="s">
        <v>17</v>
      </c>
      <c r="B23" s="25">
        <f>B17-B20</f>
        <v>358012.45999999996</v>
      </c>
      <c r="C23" s="25">
        <f>C17-C20</f>
        <v>-394001</v>
      </c>
      <c r="D23" s="25">
        <f>D17-D20</f>
        <v>-394001</v>
      </c>
      <c r="E23" s="25">
        <f>E17-E20</f>
        <v>19662.719999998808</v>
      </c>
      <c r="F23" s="33"/>
      <c r="G23" s="34"/>
    </row>
    <row r="24" spans="1:7" s="39" customFormat="1" ht="12.75" x14ac:dyDescent="0.2">
      <c r="A24" s="35" t="s">
        <v>18</v>
      </c>
      <c r="B24" s="36"/>
      <c r="C24" s="36"/>
      <c r="D24" s="36"/>
      <c r="E24" s="36"/>
      <c r="F24" s="37"/>
      <c r="G24" s="38"/>
    </row>
    <row r="25" spans="1:7" ht="12.75" x14ac:dyDescent="0.2">
      <c r="A25" s="40" t="s">
        <v>19</v>
      </c>
      <c r="B25" s="30">
        <v>0</v>
      </c>
      <c r="C25" s="30">
        <v>0</v>
      </c>
      <c r="D25" s="30">
        <v>0</v>
      </c>
      <c r="E25" s="30">
        <v>0</v>
      </c>
      <c r="F25" s="41"/>
      <c r="G25" s="42"/>
    </row>
    <row r="26" spans="1:7" ht="12.75" x14ac:dyDescent="0.2">
      <c r="A26" s="29" t="s">
        <v>20</v>
      </c>
      <c r="B26" s="30">
        <v>0</v>
      </c>
      <c r="C26" s="30">
        <v>0</v>
      </c>
      <c r="D26" s="30">
        <v>0</v>
      </c>
      <c r="E26" s="30">
        <v>0</v>
      </c>
      <c r="F26" s="41"/>
      <c r="G26" s="43"/>
    </row>
    <row r="27" spans="1:7" ht="12.75" x14ac:dyDescent="0.2">
      <c r="A27" s="44" t="s">
        <v>21</v>
      </c>
      <c r="B27" s="45">
        <v>0</v>
      </c>
      <c r="C27" s="45">
        <v>0</v>
      </c>
      <c r="D27" s="45">
        <v>0</v>
      </c>
      <c r="E27" s="45">
        <v>0</v>
      </c>
      <c r="F27" s="46"/>
      <c r="G27" s="47"/>
    </row>
    <row r="28" spans="1:7" ht="12.75" x14ac:dyDescent="0.2">
      <c r="A28" s="48" t="s">
        <v>22</v>
      </c>
      <c r="B28" s="49"/>
      <c r="C28" s="49"/>
      <c r="D28" s="49"/>
      <c r="E28" s="49"/>
      <c r="F28" s="50"/>
      <c r="G28" s="51"/>
    </row>
    <row r="29" spans="1:7" ht="12.75" x14ac:dyDescent="0.2">
      <c r="A29" s="52" t="s">
        <v>23</v>
      </c>
      <c r="B29" s="53">
        <f>B17</f>
        <v>7829391.2999999998</v>
      </c>
      <c r="C29" s="53">
        <f>C17</f>
        <v>9438021</v>
      </c>
      <c r="D29" s="53">
        <f>D17</f>
        <v>9438021</v>
      </c>
      <c r="E29" s="53">
        <f>E17</f>
        <v>9579200.3499999996</v>
      </c>
      <c r="F29" s="54">
        <f>E29/B29*100</f>
        <v>122.34923486325175</v>
      </c>
      <c r="G29" s="55">
        <f>E29/D29*100</f>
        <v>101.49585755318833</v>
      </c>
    </row>
    <row r="30" spans="1:7" ht="12.75" x14ac:dyDescent="0.2">
      <c r="A30" s="52" t="s">
        <v>24</v>
      </c>
      <c r="B30" s="53">
        <f>B20</f>
        <v>7471378.8399999999</v>
      </c>
      <c r="C30" s="53">
        <f>C20</f>
        <v>9832022</v>
      </c>
      <c r="D30" s="53">
        <f>D20</f>
        <v>9832022</v>
      </c>
      <c r="E30" s="53">
        <f>E20</f>
        <v>9559537.6300000008</v>
      </c>
      <c r="F30" s="54">
        <f>E30/B30*100</f>
        <v>127.94877404449754</v>
      </c>
      <c r="G30" s="55">
        <f>E30/D30*100</f>
        <v>97.228602926234302</v>
      </c>
    </row>
    <row r="31" spans="1:7" ht="13.5" customHeight="1" x14ac:dyDescent="0.2">
      <c r="A31" s="44" t="s">
        <v>25</v>
      </c>
      <c r="B31" s="45">
        <f>B29-B30</f>
        <v>358012.45999999996</v>
      </c>
      <c r="C31" s="45">
        <f>C29-C30</f>
        <v>-394001</v>
      </c>
      <c r="D31" s="45">
        <f>D29-D30</f>
        <v>-394001</v>
      </c>
      <c r="E31" s="45">
        <f>E29-E30</f>
        <v>19662.719999998808</v>
      </c>
      <c r="F31" s="46"/>
      <c r="G31" s="47"/>
    </row>
    <row r="32" spans="1:7" ht="12.75" x14ac:dyDescent="0.2">
      <c r="A32" s="56" t="s">
        <v>204</v>
      </c>
      <c r="B32" s="57"/>
      <c r="C32" s="57"/>
      <c r="D32" s="57"/>
      <c r="E32" s="57"/>
      <c r="F32" s="58"/>
      <c r="G32" s="59"/>
    </row>
    <row r="33" spans="1:7" ht="12.75" x14ac:dyDescent="0.2">
      <c r="A33" s="60" t="s">
        <v>205</v>
      </c>
      <c r="B33" s="61">
        <v>35988.68</v>
      </c>
      <c r="C33" s="61">
        <v>394001</v>
      </c>
      <c r="D33" s="61">
        <v>394001</v>
      </c>
      <c r="E33" s="61">
        <v>394001</v>
      </c>
      <c r="F33" s="62"/>
      <c r="G33" s="63"/>
    </row>
    <row r="34" spans="1:7" ht="12.75" x14ac:dyDescent="0.2">
      <c r="A34" s="60" t="s">
        <v>206</v>
      </c>
      <c r="B34" s="61">
        <v>0</v>
      </c>
      <c r="C34" s="61">
        <v>0</v>
      </c>
      <c r="D34" s="61">
        <v>0</v>
      </c>
      <c r="E34" s="61">
        <v>0</v>
      </c>
      <c r="F34" s="62"/>
      <c r="G34" s="63"/>
    </row>
    <row r="35" spans="1:7" ht="27.75" customHeight="1" thickBot="1" x14ac:dyDescent="0.25">
      <c r="A35" s="241" t="s">
        <v>207</v>
      </c>
      <c r="B35" s="242">
        <v>35988.68</v>
      </c>
      <c r="C35" s="242">
        <v>394001</v>
      </c>
      <c r="D35" s="242">
        <v>394001</v>
      </c>
      <c r="E35" s="242">
        <v>394001</v>
      </c>
      <c r="F35" s="243"/>
      <c r="G35" s="244"/>
    </row>
    <row r="36" spans="1:7" ht="16.5" customHeight="1" thickBot="1" x14ac:dyDescent="0.25">
      <c r="A36" s="236" t="s">
        <v>208</v>
      </c>
      <c r="B36" s="239">
        <v>394001.14</v>
      </c>
      <c r="C36" s="240">
        <v>0</v>
      </c>
      <c r="D36" s="239">
        <v>0</v>
      </c>
      <c r="E36" s="239">
        <v>413663.86</v>
      </c>
      <c r="F36" s="238"/>
      <c r="G36" s="237"/>
    </row>
  </sheetData>
  <mergeCells count="8">
    <mergeCell ref="A11:G11"/>
    <mergeCell ref="A13:G13"/>
    <mergeCell ref="A1:G1"/>
    <mergeCell ref="A3:G3"/>
    <mergeCell ref="A4:G4"/>
    <mergeCell ref="A5:G5"/>
    <mergeCell ref="A7:G7"/>
    <mergeCell ref="A9:G9"/>
  </mergeCells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28"/>
  <sheetViews>
    <sheetView topLeftCell="A55" workbookViewId="0">
      <selection activeCell="E66" sqref="E66"/>
    </sheetView>
  </sheetViews>
  <sheetFormatPr defaultRowHeight="12.75" x14ac:dyDescent="0.2"/>
  <cols>
    <col min="1" max="1" width="50.28515625" style="19" customWidth="1"/>
    <col min="2" max="2" width="15.85546875" style="19" customWidth="1"/>
    <col min="3" max="5" width="13.140625" style="19" bestFit="1" customWidth="1"/>
    <col min="6" max="6" width="13.5703125" style="19" customWidth="1"/>
    <col min="7" max="7" width="14.140625" style="19" customWidth="1"/>
    <col min="8" max="16384" width="9.140625" style="19"/>
  </cols>
  <sheetData>
    <row r="1" spans="1:7" x14ac:dyDescent="0.2">
      <c r="A1" s="255"/>
      <c r="B1" s="255"/>
      <c r="C1" s="255"/>
      <c r="D1" s="255"/>
      <c r="E1" s="255"/>
      <c r="F1" s="255"/>
      <c r="G1" s="255"/>
    </row>
    <row r="2" spans="1:7" ht="15.75" customHeight="1" x14ac:dyDescent="0.2">
      <c r="A2" s="267" t="s">
        <v>2</v>
      </c>
      <c r="B2" s="267"/>
      <c r="C2" s="267"/>
      <c r="D2" s="267"/>
      <c r="E2" s="267"/>
      <c r="F2" s="267"/>
      <c r="G2" s="267"/>
    </row>
    <row r="3" spans="1:7" ht="15.75" customHeight="1" x14ac:dyDescent="0.2">
      <c r="A3" s="65"/>
      <c r="B3" s="65"/>
      <c r="C3" s="65"/>
      <c r="D3" s="65"/>
      <c r="E3" s="65"/>
      <c r="F3" s="65"/>
      <c r="G3" s="65"/>
    </row>
    <row r="4" spans="1:7" x14ac:dyDescent="0.2">
      <c r="A4" s="255" t="s">
        <v>26</v>
      </c>
      <c r="B4" s="256"/>
      <c r="C4" s="256"/>
      <c r="D4" s="256"/>
      <c r="E4" s="256"/>
      <c r="F4" s="256"/>
      <c r="G4" s="256"/>
    </row>
    <row r="5" spans="1:7" ht="6" customHeight="1" x14ac:dyDescent="0.2">
      <c r="A5" s="64"/>
      <c r="B5" s="66"/>
      <c r="C5" s="66"/>
      <c r="D5" s="66"/>
      <c r="E5" s="66"/>
      <c r="F5" s="66"/>
      <c r="G5" s="66"/>
    </row>
    <row r="6" spans="1:7" ht="30" customHeight="1" x14ac:dyDescent="0.25">
      <c r="A6" s="268" t="s">
        <v>214</v>
      </c>
      <c r="B6" s="268"/>
      <c r="C6" s="268"/>
      <c r="D6" s="268"/>
      <c r="E6" s="268"/>
      <c r="F6" s="268"/>
      <c r="G6" s="268"/>
    </row>
    <row r="7" spans="1:7" ht="15.75" customHeight="1" x14ac:dyDescent="0.2">
      <c r="A7" s="67"/>
      <c r="B7" s="67"/>
      <c r="C7" s="67"/>
      <c r="D7" s="67"/>
      <c r="E7" s="67"/>
      <c r="F7" s="67"/>
      <c r="G7" s="67"/>
    </row>
    <row r="8" spans="1:7" ht="15.75" customHeight="1" x14ac:dyDescent="0.2">
      <c r="A8" s="269" t="s">
        <v>199</v>
      </c>
      <c r="B8" s="269"/>
      <c r="C8" s="269"/>
      <c r="D8" s="269"/>
      <c r="E8" s="269"/>
      <c r="F8" s="269"/>
      <c r="G8" s="269"/>
    </row>
    <row r="9" spans="1:7" x14ac:dyDescent="0.2">
      <c r="A9" s="68"/>
      <c r="B9" s="1"/>
      <c r="C9" s="1"/>
      <c r="D9" s="1"/>
      <c r="E9" s="1"/>
      <c r="F9" s="1"/>
      <c r="G9" s="69"/>
    </row>
    <row r="10" spans="1:7" ht="14.25" x14ac:dyDescent="0.2">
      <c r="A10" s="266" t="s">
        <v>200</v>
      </c>
      <c r="B10" s="266"/>
      <c r="C10" s="266"/>
      <c r="D10" s="266"/>
      <c r="E10" s="266"/>
      <c r="F10" s="266"/>
      <c r="G10" s="266"/>
    </row>
    <row r="11" spans="1:7" ht="13.5" customHeight="1" thickBot="1" x14ac:dyDescent="0.25">
      <c r="A11" s="70"/>
      <c r="B11" s="70"/>
      <c r="C11" s="70"/>
      <c r="D11" s="70"/>
      <c r="E11" s="70"/>
      <c r="F11" s="70"/>
      <c r="G11" s="71"/>
    </row>
    <row r="12" spans="1:7" ht="39.75" customHeight="1" thickBot="1" x14ac:dyDescent="0.25">
      <c r="A12" s="10" t="s">
        <v>27</v>
      </c>
      <c r="B12" s="11" t="s">
        <v>213</v>
      </c>
      <c r="C12" s="11" t="s">
        <v>215</v>
      </c>
      <c r="D12" s="11" t="s">
        <v>211</v>
      </c>
      <c r="E12" s="11" t="s">
        <v>216</v>
      </c>
      <c r="F12" s="11" t="s">
        <v>28</v>
      </c>
      <c r="G12" s="13" t="s">
        <v>29</v>
      </c>
    </row>
    <row r="13" spans="1:7" ht="11.25" customHeight="1" x14ac:dyDescent="0.2">
      <c r="A13" s="15">
        <v>1</v>
      </c>
      <c r="B13" s="16">
        <v>2</v>
      </c>
      <c r="C13" s="17">
        <v>3</v>
      </c>
      <c r="D13" s="16">
        <v>4</v>
      </c>
      <c r="E13" s="17">
        <v>5</v>
      </c>
      <c r="F13" s="17" t="s">
        <v>8</v>
      </c>
      <c r="G13" s="18" t="s">
        <v>9</v>
      </c>
    </row>
    <row r="14" spans="1:7" ht="15.75" customHeight="1" x14ac:dyDescent="0.2">
      <c r="A14" s="72" t="s">
        <v>30</v>
      </c>
      <c r="B14" s="74">
        <f>B15+B45</f>
        <v>7829391.3000000007</v>
      </c>
      <c r="C14" s="74">
        <f>C15+C45</f>
        <v>9438021</v>
      </c>
      <c r="D14" s="73">
        <f>D15+D45</f>
        <v>9438021</v>
      </c>
      <c r="E14" s="74">
        <f>E15+E45</f>
        <v>9579200.3499999978</v>
      </c>
      <c r="F14" s="74">
        <f>E14/B14*100</f>
        <v>122.34923486325171</v>
      </c>
      <c r="G14" s="75">
        <f>E14/D14*100</f>
        <v>101.4958575531883</v>
      </c>
    </row>
    <row r="15" spans="1:7" x14ac:dyDescent="0.2">
      <c r="A15" s="218" t="s">
        <v>12</v>
      </c>
      <c r="B15" s="57">
        <f>B16+B23+B27+B30+B36+B42</f>
        <v>7829391.3000000007</v>
      </c>
      <c r="C15" s="57">
        <f>C16+C23+C27+C30+C36+C42</f>
        <v>9436021</v>
      </c>
      <c r="D15" s="57">
        <f>D16+D23+D27+D30+D36+D42</f>
        <v>9436021</v>
      </c>
      <c r="E15" s="57">
        <f>E16+E23+E27+E30+E36+E42</f>
        <v>9578599.3499999978</v>
      </c>
      <c r="F15" s="57">
        <f>E15/B15*100</f>
        <v>122.34155865986666</v>
      </c>
      <c r="G15" s="204">
        <f>E15/D15*100</f>
        <v>101.51100077034587</v>
      </c>
    </row>
    <row r="16" spans="1:7" ht="25.5" x14ac:dyDescent="0.2">
      <c r="A16" s="77" t="s">
        <v>31</v>
      </c>
      <c r="B16" s="74">
        <v>148199.42000000001</v>
      </c>
      <c r="C16" s="74">
        <v>198000</v>
      </c>
      <c r="D16" s="74">
        <v>198000</v>
      </c>
      <c r="E16" s="74">
        <v>200888.38</v>
      </c>
      <c r="F16" s="74">
        <f t="shared" ref="F16" si="0">E16/B16*100</f>
        <v>135.55274372868664</v>
      </c>
      <c r="G16" s="75">
        <f>E16/D16*100</f>
        <v>101.45877777777778</v>
      </c>
    </row>
    <row r="17" spans="1:7" x14ac:dyDescent="0.2">
      <c r="A17" s="78" t="s">
        <v>32</v>
      </c>
      <c r="B17" s="74">
        <f>B18</f>
        <v>0</v>
      </c>
      <c r="C17" s="74"/>
      <c r="D17" s="74"/>
      <c r="E17" s="74">
        <f>E18</f>
        <v>0</v>
      </c>
      <c r="F17" s="74"/>
      <c r="G17" s="79"/>
    </row>
    <row r="18" spans="1:7" x14ac:dyDescent="0.2">
      <c r="A18" s="80" t="s">
        <v>33</v>
      </c>
      <c r="B18" s="30">
        <v>0</v>
      </c>
      <c r="C18" s="81"/>
      <c r="D18" s="81"/>
      <c r="E18" s="30">
        <v>0</v>
      </c>
      <c r="F18" s="81"/>
      <c r="G18" s="82"/>
    </row>
    <row r="19" spans="1:7" ht="25.5" x14ac:dyDescent="0.2">
      <c r="A19" s="78" t="s">
        <v>34</v>
      </c>
      <c r="B19" s="74">
        <f>B20</f>
        <v>4966.43</v>
      </c>
      <c r="C19" s="74"/>
      <c r="D19" s="74"/>
      <c r="E19" s="74">
        <f>E20</f>
        <v>1225.9100000000001</v>
      </c>
      <c r="F19" s="74">
        <f>E19/B19*100</f>
        <v>24.683927891865988</v>
      </c>
      <c r="G19" s="79"/>
    </row>
    <row r="20" spans="1:7" ht="25.5" x14ac:dyDescent="0.2">
      <c r="A20" s="80" t="s">
        <v>35</v>
      </c>
      <c r="B20" s="30">
        <v>4966.43</v>
      </c>
      <c r="C20" s="81"/>
      <c r="D20" s="81"/>
      <c r="E20" s="30">
        <v>1225.9100000000001</v>
      </c>
      <c r="F20" s="30">
        <f t="shared" ref="F20:F25" si="1">E20/B20*100</f>
        <v>24.683927891865988</v>
      </c>
      <c r="G20" s="82"/>
    </row>
    <row r="21" spans="1:7" x14ac:dyDescent="0.2">
      <c r="A21" s="78" t="s">
        <v>36</v>
      </c>
      <c r="B21" s="74">
        <v>143232.99</v>
      </c>
      <c r="C21" s="74"/>
      <c r="D21" s="74"/>
      <c r="E21" s="74">
        <v>199662.47</v>
      </c>
      <c r="F21" s="74">
        <f t="shared" si="1"/>
        <v>139.39698528949233</v>
      </c>
      <c r="G21" s="79"/>
    </row>
    <row r="22" spans="1:7" ht="14.25" customHeight="1" x14ac:dyDescent="0.2">
      <c r="A22" s="80" t="s">
        <v>37</v>
      </c>
      <c r="B22" s="30">
        <v>143232.99</v>
      </c>
      <c r="C22" s="81"/>
      <c r="D22" s="81"/>
      <c r="E22" s="30">
        <v>199662.47</v>
      </c>
      <c r="F22" s="30">
        <f t="shared" si="1"/>
        <v>139.39698528949233</v>
      </c>
      <c r="G22" s="82"/>
    </row>
    <row r="23" spans="1:7" x14ac:dyDescent="0.2">
      <c r="A23" s="77" t="s">
        <v>38</v>
      </c>
      <c r="B23" s="74">
        <f>B24</f>
        <v>9225.9500000000007</v>
      </c>
      <c r="C23" s="74">
        <v>10000</v>
      </c>
      <c r="D23" s="74">
        <v>10000</v>
      </c>
      <c r="E23" s="74">
        <f>E24</f>
        <v>11262.25</v>
      </c>
      <c r="F23" s="74">
        <f t="shared" si="1"/>
        <v>122.07143979752762</v>
      </c>
      <c r="G23" s="75">
        <f>E23/D23*100</f>
        <v>112.6225</v>
      </c>
    </row>
    <row r="24" spans="1:7" ht="13.5" customHeight="1" x14ac:dyDescent="0.2">
      <c r="A24" s="78" t="s">
        <v>39</v>
      </c>
      <c r="B24" s="74">
        <f>B25+B26</f>
        <v>9225.9500000000007</v>
      </c>
      <c r="C24" s="74"/>
      <c r="D24" s="74"/>
      <c r="E24" s="74">
        <f>E25+E26</f>
        <v>11262.25</v>
      </c>
      <c r="F24" s="74">
        <f t="shared" si="1"/>
        <v>122.07143979752762</v>
      </c>
      <c r="G24" s="79"/>
    </row>
    <row r="25" spans="1:7" ht="14.25" customHeight="1" x14ac:dyDescent="0.2">
      <c r="A25" s="80" t="s">
        <v>40</v>
      </c>
      <c r="B25" s="30">
        <v>9225.9500000000007</v>
      </c>
      <c r="C25" s="81"/>
      <c r="D25" s="81"/>
      <c r="E25" s="30">
        <v>11262.25</v>
      </c>
      <c r="F25" s="30">
        <f t="shared" si="1"/>
        <v>122.07143979752762</v>
      </c>
      <c r="G25" s="82"/>
    </row>
    <row r="26" spans="1:7" ht="25.5" x14ac:dyDescent="0.2">
      <c r="A26" s="80" t="s">
        <v>41</v>
      </c>
      <c r="B26" s="30">
        <v>0</v>
      </c>
      <c r="C26" s="81"/>
      <c r="D26" s="81"/>
      <c r="E26" s="30">
        <v>0</v>
      </c>
      <c r="F26" s="81"/>
      <c r="G26" s="82"/>
    </row>
    <row r="27" spans="1:7" ht="25.5" x14ac:dyDescent="0.2">
      <c r="A27" s="77" t="s">
        <v>42</v>
      </c>
      <c r="B27" s="74">
        <f>B28</f>
        <v>67018.080000000002</v>
      </c>
      <c r="C27" s="74">
        <v>25643</v>
      </c>
      <c r="D27" s="74">
        <v>25643</v>
      </c>
      <c r="E27" s="74">
        <f>E28</f>
        <v>25326.83</v>
      </c>
      <c r="F27" s="74">
        <f t="shared" ref="F27:F35" si="2">E27/B27*100</f>
        <v>37.791040865390357</v>
      </c>
      <c r="G27" s="75">
        <f>E27/D27*100</f>
        <v>98.76703193854074</v>
      </c>
    </row>
    <row r="28" spans="1:7" ht="13.5" customHeight="1" x14ac:dyDescent="0.2">
      <c r="A28" s="78" t="s">
        <v>43</v>
      </c>
      <c r="B28" s="74">
        <f>B29</f>
        <v>67018.080000000002</v>
      </c>
      <c r="C28" s="74"/>
      <c r="D28" s="74"/>
      <c r="E28" s="74">
        <f>E29</f>
        <v>25326.83</v>
      </c>
      <c r="F28" s="74">
        <f t="shared" si="2"/>
        <v>37.791040865390357</v>
      </c>
      <c r="G28" s="79"/>
    </row>
    <row r="29" spans="1:7" x14ac:dyDescent="0.2">
      <c r="A29" s="80" t="s">
        <v>44</v>
      </c>
      <c r="B29" s="30">
        <v>67018.080000000002</v>
      </c>
      <c r="C29" s="81"/>
      <c r="D29" s="81"/>
      <c r="E29" s="30">
        <v>25326.83</v>
      </c>
      <c r="F29" s="30">
        <f t="shared" si="2"/>
        <v>37.791040865390357</v>
      </c>
      <c r="G29" s="82"/>
    </row>
    <row r="30" spans="1:7" ht="38.25" x14ac:dyDescent="0.2">
      <c r="A30" s="77" t="s">
        <v>45</v>
      </c>
      <c r="B30" s="74">
        <f>B31+B33</f>
        <v>111422.07</v>
      </c>
      <c r="C30" s="74">
        <v>117000</v>
      </c>
      <c r="D30" s="74">
        <v>117000</v>
      </c>
      <c r="E30" s="74">
        <f>E31+E33</f>
        <v>135071.82</v>
      </c>
      <c r="F30" s="74">
        <f t="shared" si="2"/>
        <v>121.2253730342651</v>
      </c>
      <c r="G30" s="75">
        <f>E30/D30*100</f>
        <v>115.446</v>
      </c>
    </row>
    <row r="31" spans="1:7" ht="25.5" x14ac:dyDescent="0.2">
      <c r="A31" s="78" t="s">
        <v>46</v>
      </c>
      <c r="B31" s="74">
        <f>B32</f>
        <v>110364.72</v>
      </c>
      <c r="C31" s="74"/>
      <c r="D31" s="74"/>
      <c r="E31" s="74">
        <f>E32</f>
        <v>135071.82</v>
      </c>
      <c r="F31" s="74">
        <f t="shared" si="2"/>
        <v>122.38677359938936</v>
      </c>
      <c r="G31" s="79"/>
    </row>
    <row r="32" spans="1:7" x14ac:dyDescent="0.2">
      <c r="A32" s="80" t="s">
        <v>47</v>
      </c>
      <c r="B32" s="30">
        <v>110364.72</v>
      </c>
      <c r="C32" s="81"/>
      <c r="D32" s="81"/>
      <c r="E32" s="30">
        <v>135071.82</v>
      </c>
      <c r="F32" s="30">
        <f>E32/B32*100</f>
        <v>122.38677359938936</v>
      </c>
      <c r="G32" s="82"/>
    </row>
    <row r="33" spans="1:7" ht="38.25" x14ac:dyDescent="0.2">
      <c r="A33" s="78" t="s">
        <v>48</v>
      </c>
      <c r="B33" s="74">
        <f>B34+B35</f>
        <v>1057.3499999999999</v>
      </c>
      <c r="C33" s="74"/>
      <c r="D33" s="74"/>
      <c r="E33" s="74">
        <f>E34+E35</f>
        <v>0</v>
      </c>
      <c r="F33" s="30">
        <f t="shared" si="2"/>
        <v>0</v>
      </c>
      <c r="G33" s="79"/>
    </row>
    <row r="34" spans="1:7" x14ac:dyDescent="0.2">
      <c r="A34" s="80" t="s">
        <v>49</v>
      </c>
      <c r="B34" s="30">
        <v>276.10000000000002</v>
      </c>
      <c r="C34" s="81"/>
      <c r="D34" s="81"/>
      <c r="E34" s="30">
        <v>0</v>
      </c>
      <c r="F34" s="30"/>
      <c r="G34" s="82"/>
    </row>
    <row r="35" spans="1:7" x14ac:dyDescent="0.2">
      <c r="A35" s="80" t="s">
        <v>50</v>
      </c>
      <c r="B35" s="30">
        <v>781.25</v>
      </c>
      <c r="C35" s="81"/>
      <c r="D35" s="81"/>
      <c r="E35" s="30">
        <v>0</v>
      </c>
      <c r="F35" s="30">
        <f t="shared" si="2"/>
        <v>0</v>
      </c>
      <c r="G35" s="82"/>
    </row>
    <row r="36" spans="1:7" ht="25.5" x14ac:dyDescent="0.2">
      <c r="A36" s="77" t="s">
        <v>51</v>
      </c>
      <c r="B36" s="74">
        <f>B37+B40</f>
        <v>7492243.3700000001</v>
      </c>
      <c r="C36" s="74">
        <v>9083878</v>
      </c>
      <c r="D36" s="74">
        <v>9083878</v>
      </c>
      <c r="E36" s="74">
        <f>E37+E40</f>
        <v>9204719.4699999988</v>
      </c>
      <c r="F36" s="74">
        <f t="shared" ref="F36:F44" si="3">E36/B36*100</f>
        <v>122.8566534138092</v>
      </c>
      <c r="G36" s="75">
        <f>E36/D36*100</f>
        <v>101.3302850390549</v>
      </c>
    </row>
    <row r="37" spans="1:7" ht="39.75" customHeight="1" x14ac:dyDescent="0.2">
      <c r="A37" s="78" t="s">
        <v>52</v>
      </c>
      <c r="B37" s="74">
        <f>B38+B39</f>
        <v>704490.87</v>
      </c>
      <c r="C37" s="74"/>
      <c r="D37" s="74"/>
      <c r="E37" s="74">
        <f>E38+E39</f>
        <v>1281765.17</v>
      </c>
      <c r="F37" s="74">
        <f t="shared" si="3"/>
        <v>181.94205554431102</v>
      </c>
      <c r="G37" s="79"/>
    </row>
    <row r="38" spans="1:7" ht="25.5" x14ac:dyDescent="0.2">
      <c r="A38" s="80" t="s">
        <v>53</v>
      </c>
      <c r="B38" s="30">
        <v>169029.87</v>
      </c>
      <c r="C38" s="81"/>
      <c r="D38" s="81"/>
      <c r="E38" s="30">
        <v>31067.17</v>
      </c>
      <c r="F38" s="30">
        <f t="shared" si="3"/>
        <v>18.379692299355138</v>
      </c>
      <c r="G38" s="82"/>
    </row>
    <row r="39" spans="1:7" ht="25.5" x14ac:dyDescent="0.2">
      <c r="A39" s="80" t="s">
        <v>54</v>
      </c>
      <c r="B39" s="30">
        <v>535461</v>
      </c>
      <c r="C39" s="81"/>
      <c r="D39" s="81"/>
      <c r="E39" s="30">
        <v>1250698</v>
      </c>
      <c r="F39" s="30">
        <f t="shared" si="3"/>
        <v>233.57406048246276</v>
      </c>
      <c r="G39" s="82"/>
    </row>
    <row r="40" spans="1:7" ht="25.5" x14ac:dyDescent="0.2">
      <c r="A40" s="78" t="s">
        <v>55</v>
      </c>
      <c r="B40" s="74">
        <f>B41</f>
        <v>6787752.5</v>
      </c>
      <c r="C40" s="74"/>
      <c r="D40" s="74"/>
      <c r="E40" s="74">
        <f>E41</f>
        <v>7922954.2999999998</v>
      </c>
      <c r="F40" s="74">
        <f t="shared" si="3"/>
        <v>116.72426624276594</v>
      </c>
      <c r="G40" s="79"/>
    </row>
    <row r="41" spans="1:7" x14ac:dyDescent="0.2">
      <c r="A41" s="80" t="s">
        <v>56</v>
      </c>
      <c r="B41" s="30">
        <v>6787752.5</v>
      </c>
      <c r="C41" s="81"/>
      <c r="D41" s="81"/>
      <c r="E41" s="30">
        <v>7922954.2999999998</v>
      </c>
      <c r="F41" s="30">
        <f t="shared" si="3"/>
        <v>116.72426624276594</v>
      </c>
      <c r="G41" s="82"/>
    </row>
    <row r="42" spans="1:7" x14ac:dyDescent="0.2">
      <c r="A42" s="77" t="s">
        <v>57</v>
      </c>
      <c r="B42" s="74">
        <f>B43</f>
        <v>1282.4100000000001</v>
      </c>
      <c r="C42" s="74">
        <v>1500</v>
      </c>
      <c r="D42" s="74">
        <v>1500</v>
      </c>
      <c r="E42" s="74">
        <f>E43</f>
        <v>1330.6</v>
      </c>
      <c r="F42" s="74">
        <f t="shared" si="3"/>
        <v>103.75776857635233</v>
      </c>
      <c r="G42" s="75">
        <f>E42/D42*100</f>
        <v>88.706666666666649</v>
      </c>
    </row>
    <row r="43" spans="1:7" x14ac:dyDescent="0.2">
      <c r="A43" s="78" t="s">
        <v>58</v>
      </c>
      <c r="B43" s="74">
        <f>B44</f>
        <v>1282.4100000000001</v>
      </c>
      <c r="C43" s="74"/>
      <c r="D43" s="74"/>
      <c r="E43" s="74">
        <f>E44</f>
        <v>1330.6</v>
      </c>
      <c r="F43" s="74">
        <f t="shared" si="3"/>
        <v>103.75776857635233</v>
      </c>
      <c r="G43" s="79"/>
    </row>
    <row r="44" spans="1:7" x14ac:dyDescent="0.2">
      <c r="A44" s="80" t="s">
        <v>59</v>
      </c>
      <c r="B44" s="30">
        <v>1282.4100000000001</v>
      </c>
      <c r="C44" s="81"/>
      <c r="D44" s="81"/>
      <c r="E44" s="30">
        <v>1330.6</v>
      </c>
      <c r="F44" s="30">
        <f t="shared" si="3"/>
        <v>103.75776857635233</v>
      </c>
      <c r="G44" s="82"/>
    </row>
    <row r="45" spans="1:7" x14ac:dyDescent="0.2">
      <c r="A45" s="56" t="s">
        <v>13</v>
      </c>
      <c r="B45" s="57">
        <f>B46</f>
        <v>0</v>
      </c>
      <c r="C45" s="57">
        <f>C46</f>
        <v>2000</v>
      </c>
      <c r="D45" s="57">
        <v>2000</v>
      </c>
      <c r="E45" s="57">
        <v>601</v>
      </c>
      <c r="F45" s="57"/>
      <c r="G45" s="76">
        <f>E45/D45*100</f>
        <v>30.049999999999997</v>
      </c>
    </row>
    <row r="46" spans="1:7" ht="25.5" x14ac:dyDescent="0.2">
      <c r="A46" s="77" t="s">
        <v>60</v>
      </c>
      <c r="B46" s="74">
        <f>B47+B50</f>
        <v>0</v>
      </c>
      <c r="C46" s="74">
        <v>2000</v>
      </c>
      <c r="D46" s="74">
        <v>2000</v>
      </c>
      <c r="E46" s="74">
        <f>E47+E50</f>
        <v>0</v>
      </c>
      <c r="F46" s="74"/>
      <c r="G46" s="75">
        <f>E46/D46*100</f>
        <v>0</v>
      </c>
    </row>
    <row r="47" spans="1:7" x14ac:dyDescent="0.2">
      <c r="A47" s="78" t="s">
        <v>61</v>
      </c>
      <c r="B47" s="74">
        <f>B48</f>
        <v>0</v>
      </c>
      <c r="C47" s="74"/>
      <c r="D47" s="74"/>
      <c r="E47" s="74">
        <f>E48</f>
        <v>0</v>
      </c>
      <c r="F47" s="74"/>
      <c r="G47" s="79"/>
    </row>
    <row r="48" spans="1:7" x14ac:dyDescent="0.2">
      <c r="A48" s="80" t="s">
        <v>62</v>
      </c>
      <c r="B48" s="30">
        <v>0</v>
      </c>
      <c r="C48" s="81"/>
      <c r="D48" s="81"/>
      <c r="E48" s="30">
        <v>0</v>
      </c>
      <c r="F48" s="30"/>
      <c r="G48" s="82"/>
    </row>
    <row r="49" spans="1:7" x14ac:dyDescent="0.2">
      <c r="A49" s="80" t="s">
        <v>229</v>
      </c>
      <c r="B49" s="30">
        <v>0</v>
      </c>
      <c r="C49" s="81"/>
      <c r="D49" s="81"/>
      <c r="E49" s="30">
        <v>601</v>
      </c>
      <c r="F49" s="30"/>
      <c r="G49" s="82"/>
    </row>
    <row r="50" spans="1:7" x14ac:dyDescent="0.2">
      <c r="A50" s="78" t="s">
        <v>63</v>
      </c>
      <c r="B50" s="74">
        <f>B51</f>
        <v>0</v>
      </c>
      <c r="C50" s="74"/>
      <c r="D50" s="74"/>
      <c r="E50" s="74">
        <f>E51</f>
        <v>0</v>
      </c>
      <c r="F50" s="74"/>
      <c r="G50" s="79"/>
    </row>
    <row r="51" spans="1:7" ht="13.5" thickBot="1" x14ac:dyDescent="0.25">
      <c r="A51" s="83" t="s">
        <v>64</v>
      </c>
      <c r="B51" s="84">
        <v>0</v>
      </c>
      <c r="C51" s="85"/>
      <c r="D51" s="85"/>
      <c r="E51" s="84">
        <v>0</v>
      </c>
      <c r="F51" s="84"/>
      <c r="G51" s="86"/>
    </row>
    <row r="52" spans="1:7" ht="12" customHeight="1" x14ac:dyDescent="0.2">
      <c r="A52" s="87"/>
      <c r="B52" s="88"/>
      <c r="C52" s="89"/>
      <c r="D52" s="89"/>
      <c r="E52" s="88"/>
      <c r="F52" s="88"/>
      <c r="G52" s="90"/>
    </row>
    <row r="53" spans="1:7" ht="12" customHeight="1" thickBot="1" x14ac:dyDescent="0.25">
      <c r="A53" s="91"/>
      <c r="B53" s="92"/>
      <c r="C53" s="93"/>
      <c r="D53" s="93"/>
      <c r="E53" s="92"/>
      <c r="F53" s="92"/>
      <c r="G53" s="94"/>
    </row>
    <row r="54" spans="1:7" ht="15.75" customHeight="1" x14ac:dyDescent="0.2">
      <c r="A54" s="95" t="s">
        <v>65</v>
      </c>
      <c r="B54" s="96">
        <f>B55+B111</f>
        <v>7471378.8400000008</v>
      </c>
      <c r="C54" s="96">
        <f>C55+C111</f>
        <v>9832022</v>
      </c>
      <c r="D54" s="96">
        <f>D55+D111</f>
        <v>9832022</v>
      </c>
      <c r="E54" s="96">
        <f>E55+E111</f>
        <v>9559537.6300000008</v>
      </c>
      <c r="F54" s="96">
        <f t="shared" ref="F54:F64" si="4">E54/B54*100</f>
        <v>127.94877404449751</v>
      </c>
      <c r="G54" s="97">
        <f>E54/D54*100</f>
        <v>97.228602926234302</v>
      </c>
    </row>
    <row r="55" spans="1:7" x14ac:dyDescent="0.2">
      <c r="A55" s="56" t="s">
        <v>15</v>
      </c>
      <c r="B55" s="98">
        <f>B56+B66+B100+B105</f>
        <v>6926275.9000000004</v>
      </c>
      <c r="C55" s="98">
        <f>C56+C66+C100+C105</f>
        <v>8418869</v>
      </c>
      <c r="D55" s="98">
        <f>D56+D66+D100+D105</f>
        <v>8418869</v>
      </c>
      <c r="E55" s="98">
        <v>8195873.2000000002</v>
      </c>
      <c r="F55" s="98">
        <f t="shared" si="4"/>
        <v>118.33015776919889</v>
      </c>
      <c r="G55" s="99">
        <f>E55/D55*100</f>
        <v>97.351238034467585</v>
      </c>
    </row>
    <row r="56" spans="1:7" x14ac:dyDescent="0.2">
      <c r="A56" s="77" t="s">
        <v>66</v>
      </c>
      <c r="B56" s="74">
        <f>B57+B61+B63</f>
        <v>5869380.4300000006</v>
      </c>
      <c r="C56" s="74">
        <v>7137836</v>
      </c>
      <c r="D56" s="74">
        <v>7137836</v>
      </c>
      <c r="E56" s="74">
        <f>E57+E61+E63</f>
        <v>7050900.3500000006</v>
      </c>
      <c r="F56" s="74">
        <f t="shared" si="4"/>
        <v>120.13023238297743</v>
      </c>
      <c r="G56" s="75">
        <f>E56/D56*100</f>
        <v>98.782044726160706</v>
      </c>
    </row>
    <row r="57" spans="1:7" x14ac:dyDescent="0.2">
      <c r="A57" s="78" t="s">
        <v>67</v>
      </c>
      <c r="B57" s="74">
        <f>SUM(B58:B60)</f>
        <v>5062787.4800000004</v>
      </c>
      <c r="C57" s="74"/>
      <c r="D57" s="74"/>
      <c r="E57" s="74">
        <f>SUM(E58:E60)</f>
        <v>6057609.6100000003</v>
      </c>
      <c r="F57" s="74">
        <f t="shared" si="4"/>
        <v>119.6496916753851</v>
      </c>
      <c r="G57" s="79"/>
    </row>
    <row r="58" spans="1:7" x14ac:dyDescent="0.2">
      <c r="A58" s="80" t="s">
        <v>68</v>
      </c>
      <c r="B58" s="30">
        <v>4718515.99</v>
      </c>
      <c r="C58" s="81"/>
      <c r="D58" s="81"/>
      <c r="E58" s="30">
        <v>5571968.4100000001</v>
      </c>
      <c r="F58" s="30">
        <f t="shared" si="4"/>
        <v>118.08730587771092</v>
      </c>
      <c r="G58" s="82"/>
    </row>
    <row r="59" spans="1:7" x14ac:dyDescent="0.2">
      <c r="A59" s="80" t="s">
        <v>69</v>
      </c>
      <c r="B59" s="30">
        <v>265995.32</v>
      </c>
      <c r="C59" s="81"/>
      <c r="D59" s="81"/>
      <c r="E59" s="30">
        <v>485641.2</v>
      </c>
      <c r="F59" s="30">
        <f t="shared" si="4"/>
        <v>182.57509192266991</v>
      </c>
      <c r="G59" s="82"/>
    </row>
    <row r="60" spans="1:7" x14ac:dyDescent="0.2">
      <c r="A60" s="80" t="s">
        <v>70</v>
      </c>
      <c r="B60" s="30">
        <v>78276.17</v>
      </c>
      <c r="C60" s="81"/>
      <c r="D60" s="81"/>
      <c r="E60" s="30">
        <v>0</v>
      </c>
      <c r="F60" s="30">
        <f t="shared" si="4"/>
        <v>0</v>
      </c>
      <c r="G60" s="82"/>
    </row>
    <row r="61" spans="1:7" x14ac:dyDescent="0.2">
      <c r="A61" s="78" t="s">
        <v>71</v>
      </c>
      <c r="B61" s="74">
        <f>B62</f>
        <v>194179.24</v>
      </c>
      <c r="C61" s="74"/>
      <c r="D61" s="74"/>
      <c r="E61" s="74">
        <f>E62</f>
        <v>218388.46</v>
      </c>
      <c r="F61" s="74">
        <f t="shared" si="4"/>
        <v>112.46746047620744</v>
      </c>
      <c r="G61" s="79"/>
    </row>
    <row r="62" spans="1:7" x14ac:dyDescent="0.2">
      <c r="A62" s="80" t="s">
        <v>72</v>
      </c>
      <c r="B62" s="30">
        <v>194179.24</v>
      </c>
      <c r="C62" s="81"/>
      <c r="D62" s="81"/>
      <c r="E62" s="30">
        <v>218388.46</v>
      </c>
      <c r="F62" s="30">
        <f t="shared" si="4"/>
        <v>112.46746047620744</v>
      </c>
      <c r="G62" s="82"/>
    </row>
    <row r="63" spans="1:7" x14ac:dyDescent="0.2">
      <c r="A63" s="78" t="s">
        <v>73</v>
      </c>
      <c r="B63" s="74">
        <f>B64+B65</f>
        <v>612413.71</v>
      </c>
      <c r="C63" s="74"/>
      <c r="D63" s="74"/>
      <c r="E63" s="74">
        <f>E64+E65</f>
        <v>774902.28</v>
      </c>
      <c r="F63" s="74">
        <f t="shared" si="4"/>
        <v>126.53248406212201</v>
      </c>
      <c r="G63" s="79"/>
    </row>
    <row r="64" spans="1:7" x14ac:dyDescent="0.2">
      <c r="A64" s="80" t="s">
        <v>74</v>
      </c>
      <c r="B64" s="30">
        <v>612413.71</v>
      </c>
      <c r="C64" s="81"/>
      <c r="D64" s="81"/>
      <c r="E64" s="30">
        <v>774902.28</v>
      </c>
      <c r="F64" s="30">
        <f t="shared" si="4"/>
        <v>126.53248406212201</v>
      </c>
      <c r="G64" s="82"/>
    </row>
    <row r="65" spans="1:7" ht="25.5" x14ac:dyDescent="0.2">
      <c r="A65" s="80" t="s">
        <v>75</v>
      </c>
      <c r="B65" s="30">
        <v>0</v>
      </c>
      <c r="C65" s="81"/>
      <c r="D65" s="81"/>
      <c r="E65" s="30">
        <v>0</v>
      </c>
      <c r="F65" s="30"/>
      <c r="G65" s="82"/>
    </row>
    <row r="66" spans="1:7" x14ac:dyDescent="0.2">
      <c r="A66" s="77" t="s">
        <v>76</v>
      </c>
      <c r="B66" s="74">
        <f>B67+B71+B78+B88+B92</f>
        <v>1047240.8600000001</v>
      </c>
      <c r="C66" s="74">
        <v>1257533</v>
      </c>
      <c r="D66" s="74">
        <v>1257533</v>
      </c>
      <c r="E66" s="74">
        <f>SUM(E71+E78+E88+E90+E92+E67)</f>
        <v>1125078.45</v>
      </c>
      <c r="F66" s="74">
        <f t="shared" ref="F66:F97" si="5">E66/B66*100</f>
        <v>107.43263493366749</v>
      </c>
      <c r="G66" s="75">
        <f>E66/D66*100</f>
        <v>89.467111399859874</v>
      </c>
    </row>
    <row r="67" spans="1:7" ht="15.75" customHeight="1" x14ac:dyDescent="0.2">
      <c r="A67" s="78" t="s">
        <v>77</v>
      </c>
      <c r="B67" s="74">
        <f>SUM(B68:B70)</f>
        <v>255721.99</v>
      </c>
      <c r="C67" s="74"/>
      <c r="D67" s="74"/>
      <c r="E67" s="74">
        <f>SUM(E68:E70)</f>
        <v>248644.03</v>
      </c>
      <c r="F67" s="74">
        <f t="shared" si="5"/>
        <v>97.232166072225539</v>
      </c>
      <c r="G67" s="79"/>
    </row>
    <row r="68" spans="1:7" x14ac:dyDescent="0.2">
      <c r="A68" s="80" t="s">
        <v>78</v>
      </c>
      <c r="B68" s="30">
        <v>8553.3700000000008</v>
      </c>
      <c r="C68" s="81"/>
      <c r="D68" s="81"/>
      <c r="E68" s="30">
        <v>8777.08</v>
      </c>
      <c r="F68" s="30">
        <f t="shared" si="5"/>
        <v>102.61546033902427</v>
      </c>
      <c r="G68" s="82"/>
    </row>
    <row r="69" spans="1:7" ht="25.5" x14ac:dyDescent="0.2">
      <c r="A69" s="80" t="s">
        <v>79</v>
      </c>
      <c r="B69" s="30">
        <v>229843.34</v>
      </c>
      <c r="C69" s="81"/>
      <c r="D69" s="81"/>
      <c r="E69" s="30">
        <v>226502.66</v>
      </c>
      <c r="F69" s="30">
        <f t="shared" si="5"/>
        <v>98.546540439240047</v>
      </c>
      <c r="G69" s="82"/>
    </row>
    <row r="70" spans="1:7" x14ac:dyDescent="0.2">
      <c r="A70" s="80" t="s">
        <v>80</v>
      </c>
      <c r="B70" s="30">
        <v>17325.28</v>
      </c>
      <c r="C70" s="81"/>
      <c r="D70" s="81"/>
      <c r="E70" s="30">
        <v>13364.29</v>
      </c>
      <c r="F70" s="30">
        <f t="shared" si="5"/>
        <v>77.137512351892738</v>
      </c>
      <c r="G70" s="82"/>
    </row>
    <row r="71" spans="1:7" ht="14.25" customHeight="1" x14ac:dyDescent="0.2">
      <c r="A71" s="78" t="s">
        <v>81</v>
      </c>
      <c r="B71" s="74">
        <f>SUM(B72:B77)</f>
        <v>492696.76999999996</v>
      </c>
      <c r="C71" s="74"/>
      <c r="D71" s="74"/>
      <c r="E71" s="74">
        <f>SUM(E72:E77)</f>
        <v>393696.99999999994</v>
      </c>
      <c r="F71" s="74">
        <f t="shared" si="5"/>
        <v>79.906551853384371</v>
      </c>
      <c r="G71" s="79"/>
    </row>
    <row r="72" spans="1:7" x14ac:dyDescent="0.2">
      <c r="A72" s="80" t="s">
        <v>82</v>
      </c>
      <c r="B72" s="30">
        <v>22213.35</v>
      </c>
      <c r="C72" s="81"/>
      <c r="D72" s="81"/>
      <c r="E72" s="30">
        <v>25866.03</v>
      </c>
      <c r="F72" s="30">
        <f t="shared" si="5"/>
        <v>116.44362511732808</v>
      </c>
      <c r="G72" s="82"/>
    </row>
    <row r="73" spans="1:7" x14ac:dyDescent="0.2">
      <c r="A73" s="80" t="s">
        <v>83</v>
      </c>
      <c r="B73" s="30">
        <v>80192.710000000006</v>
      </c>
      <c r="C73" s="81"/>
      <c r="D73" s="81"/>
      <c r="E73" s="30">
        <v>0</v>
      </c>
      <c r="F73" s="30">
        <f t="shared" si="5"/>
        <v>0</v>
      </c>
      <c r="G73" s="82"/>
    </row>
    <row r="74" spans="1:7" x14ac:dyDescent="0.2">
      <c r="A74" s="80" t="s">
        <v>84</v>
      </c>
      <c r="B74" s="30">
        <v>266713.78999999998</v>
      </c>
      <c r="C74" s="81"/>
      <c r="D74" s="81"/>
      <c r="E74" s="30">
        <v>269361.56</v>
      </c>
      <c r="F74" s="30">
        <f t="shared" si="5"/>
        <v>100.9927383207295</v>
      </c>
      <c r="G74" s="82"/>
    </row>
    <row r="75" spans="1:7" ht="25.5" x14ac:dyDescent="0.2">
      <c r="A75" s="80" t="s">
        <v>85</v>
      </c>
      <c r="B75" s="30">
        <v>72734.87</v>
      </c>
      <c r="C75" s="81"/>
      <c r="D75" s="81"/>
      <c r="E75" s="30">
        <v>74987</v>
      </c>
      <c r="F75" s="30">
        <f t="shared" si="5"/>
        <v>103.0963552969848</v>
      </c>
      <c r="G75" s="82"/>
    </row>
    <row r="76" spans="1:7" x14ac:dyDescent="0.2">
      <c r="A76" s="80" t="s">
        <v>86</v>
      </c>
      <c r="B76" s="30">
        <v>21711.56</v>
      </c>
      <c r="C76" s="81"/>
      <c r="D76" s="81"/>
      <c r="E76" s="30">
        <v>23482.41</v>
      </c>
      <c r="F76" s="30">
        <f t="shared" si="5"/>
        <v>108.15625408768416</v>
      </c>
      <c r="G76" s="82"/>
    </row>
    <row r="77" spans="1:7" x14ac:dyDescent="0.2">
      <c r="A77" s="80" t="s">
        <v>87</v>
      </c>
      <c r="B77" s="30">
        <v>29130.49</v>
      </c>
      <c r="C77" s="81"/>
      <c r="D77" s="81"/>
      <c r="E77" s="30">
        <v>0</v>
      </c>
      <c r="F77" s="30">
        <f t="shared" si="5"/>
        <v>0</v>
      </c>
      <c r="G77" s="82"/>
    </row>
    <row r="78" spans="1:7" x14ac:dyDescent="0.2">
      <c r="A78" s="78" t="s">
        <v>88</v>
      </c>
      <c r="B78" s="74">
        <f>SUM(B79:B87)</f>
        <v>243607.61999999997</v>
      </c>
      <c r="C78" s="74"/>
      <c r="D78" s="74"/>
      <c r="E78" s="74">
        <f>SUM(E79:E87)</f>
        <v>316976.04000000004</v>
      </c>
      <c r="F78" s="74">
        <f t="shared" si="5"/>
        <v>130.11745691698812</v>
      </c>
      <c r="G78" s="79"/>
    </row>
    <row r="79" spans="1:7" x14ac:dyDescent="0.2">
      <c r="A79" s="80" t="s">
        <v>89</v>
      </c>
      <c r="B79" s="30">
        <v>12188.17</v>
      </c>
      <c r="C79" s="81"/>
      <c r="D79" s="81"/>
      <c r="E79" s="30">
        <v>13501.14</v>
      </c>
      <c r="F79" s="30">
        <f t="shared" si="5"/>
        <v>110.77249496848171</v>
      </c>
      <c r="G79" s="82"/>
    </row>
    <row r="80" spans="1:7" ht="12.75" customHeight="1" x14ac:dyDescent="0.2">
      <c r="A80" s="80" t="s">
        <v>90</v>
      </c>
      <c r="B80" s="30">
        <v>120542.31</v>
      </c>
      <c r="C80" s="81"/>
      <c r="D80" s="81"/>
      <c r="E80" s="30">
        <v>164272.89000000001</v>
      </c>
      <c r="F80" s="30">
        <f t="shared" si="5"/>
        <v>136.27819974579882</v>
      </c>
      <c r="G80" s="82"/>
    </row>
    <row r="81" spans="1:7" x14ac:dyDescent="0.2">
      <c r="A81" s="80" t="s">
        <v>91</v>
      </c>
      <c r="B81" s="30">
        <v>643.75</v>
      </c>
      <c r="C81" s="81"/>
      <c r="D81" s="81"/>
      <c r="E81" s="30">
        <v>312.5</v>
      </c>
      <c r="F81" s="30">
        <f t="shared" si="5"/>
        <v>48.543689320388353</v>
      </c>
      <c r="G81" s="82"/>
    </row>
    <row r="82" spans="1:7" x14ac:dyDescent="0.2">
      <c r="A82" s="80" t="s">
        <v>92</v>
      </c>
      <c r="B82" s="30">
        <v>13766.71</v>
      </c>
      <c r="C82" s="81"/>
      <c r="D82" s="81"/>
      <c r="E82" s="30">
        <v>15052.85</v>
      </c>
      <c r="F82" s="30">
        <f t="shared" si="5"/>
        <v>109.34239190046134</v>
      </c>
      <c r="G82" s="82"/>
    </row>
    <row r="83" spans="1:7" x14ac:dyDescent="0.2">
      <c r="A83" s="80" t="s">
        <v>93</v>
      </c>
      <c r="B83" s="30">
        <v>7580.62</v>
      </c>
      <c r="C83" s="81"/>
      <c r="D83" s="81"/>
      <c r="E83" s="30">
        <v>7914.23</v>
      </c>
      <c r="F83" s="30">
        <f t="shared" si="5"/>
        <v>104.40082737295893</v>
      </c>
      <c r="G83" s="82"/>
    </row>
    <row r="84" spans="1:7" ht="14.25" customHeight="1" x14ac:dyDescent="0.2">
      <c r="A84" s="80" t="s">
        <v>94</v>
      </c>
      <c r="B84" s="30">
        <v>4914.08</v>
      </c>
      <c r="C84" s="81"/>
      <c r="D84" s="81"/>
      <c r="E84" s="30">
        <v>4035.29</v>
      </c>
      <c r="F84" s="30">
        <f t="shared" si="5"/>
        <v>82.116896753817599</v>
      </c>
      <c r="G84" s="82"/>
    </row>
    <row r="85" spans="1:7" x14ac:dyDescent="0.2">
      <c r="A85" s="80" t="s">
        <v>95</v>
      </c>
      <c r="B85" s="30">
        <v>53151.87</v>
      </c>
      <c r="C85" s="81"/>
      <c r="D85" s="81"/>
      <c r="E85" s="30">
        <v>68978.929999999993</v>
      </c>
      <c r="F85" s="30">
        <f t="shared" si="5"/>
        <v>129.7770520585635</v>
      </c>
      <c r="G85" s="82"/>
    </row>
    <row r="86" spans="1:7" x14ac:dyDescent="0.2">
      <c r="A86" s="80" t="s">
        <v>96</v>
      </c>
      <c r="B86" s="30">
        <v>17904.330000000002</v>
      </c>
      <c r="C86" s="81"/>
      <c r="D86" s="81"/>
      <c r="E86" s="30">
        <v>27662.73</v>
      </c>
      <c r="F86" s="30">
        <f t="shared" si="5"/>
        <v>154.50301686798667</v>
      </c>
      <c r="G86" s="82"/>
    </row>
    <row r="87" spans="1:7" x14ac:dyDescent="0.2">
      <c r="A87" s="80" t="s">
        <v>97</v>
      </c>
      <c r="B87" s="30">
        <v>12915.78</v>
      </c>
      <c r="C87" s="81"/>
      <c r="D87" s="81"/>
      <c r="E87" s="30">
        <v>15245.48</v>
      </c>
      <c r="F87" s="30">
        <f t="shared" si="5"/>
        <v>118.03762529247169</v>
      </c>
      <c r="G87" s="82"/>
    </row>
    <row r="88" spans="1:7" ht="25.5" x14ac:dyDescent="0.2">
      <c r="A88" s="78" t="s">
        <v>98</v>
      </c>
      <c r="B88" s="74">
        <f>B89</f>
        <v>1841.42</v>
      </c>
      <c r="C88" s="74"/>
      <c r="D88" s="74"/>
      <c r="E88" s="74">
        <f>E89</f>
        <v>2039.11</v>
      </c>
      <c r="F88" s="74">
        <f t="shared" si="5"/>
        <v>110.73573655113987</v>
      </c>
      <c r="G88" s="79"/>
    </row>
    <row r="89" spans="1:7" ht="12.75" customHeight="1" x14ac:dyDescent="0.2">
      <c r="A89" s="80" t="s">
        <v>99</v>
      </c>
      <c r="B89" s="30">
        <v>1841.42</v>
      </c>
      <c r="C89" s="81"/>
      <c r="D89" s="81"/>
      <c r="E89" s="30">
        <v>2039.11</v>
      </c>
      <c r="F89" s="30">
        <f t="shared" si="5"/>
        <v>110.73573655113987</v>
      </c>
      <c r="G89" s="82"/>
    </row>
    <row r="90" spans="1:7" ht="12.75" customHeight="1" x14ac:dyDescent="0.2">
      <c r="A90" s="78" t="s">
        <v>223</v>
      </c>
      <c r="B90" s="30"/>
      <c r="C90" s="81"/>
      <c r="D90" s="81"/>
      <c r="E90" s="74">
        <v>86072.74</v>
      </c>
      <c r="F90" s="30"/>
      <c r="G90" s="82"/>
    </row>
    <row r="91" spans="1:7" ht="25.5" customHeight="1" x14ac:dyDescent="0.2">
      <c r="A91" s="80" t="s">
        <v>224</v>
      </c>
      <c r="B91" s="30"/>
      <c r="C91" s="81"/>
      <c r="D91" s="81"/>
      <c r="E91" s="30">
        <v>86072.74</v>
      </c>
      <c r="F91" s="30"/>
      <c r="G91" s="82"/>
    </row>
    <row r="92" spans="1:7" x14ac:dyDescent="0.2">
      <c r="A92" s="78" t="s">
        <v>100</v>
      </c>
      <c r="B92" s="74">
        <f>SUM(B93:B99)</f>
        <v>53373.06</v>
      </c>
      <c r="C92" s="74"/>
      <c r="D92" s="74"/>
      <c r="E92" s="74">
        <f>SUM(E93:E99)</f>
        <v>77649.529999999984</v>
      </c>
      <c r="F92" s="74">
        <f t="shared" si="5"/>
        <v>145.48450098233076</v>
      </c>
      <c r="G92" s="79"/>
    </row>
    <row r="93" spans="1:7" ht="25.5" x14ac:dyDescent="0.2">
      <c r="A93" s="80" t="s">
        <v>101</v>
      </c>
      <c r="B93" s="30">
        <v>11890.39</v>
      </c>
      <c r="C93" s="81"/>
      <c r="D93" s="81"/>
      <c r="E93" s="30">
        <v>11495.67</v>
      </c>
      <c r="F93" s="30">
        <f t="shared" si="5"/>
        <v>96.68034437894805</v>
      </c>
      <c r="G93" s="82"/>
    </row>
    <row r="94" spans="1:7" x14ac:dyDescent="0.2">
      <c r="A94" s="80" t="s">
        <v>102</v>
      </c>
      <c r="B94" s="30">
        <v>29562.62</v>
      </c>
      <c r="C94" s="81"/>
      <c r="D94" s="81"/>
      <c r="E94" s="30">
        <v>36182.78</v>
      </c>
      <c r="F94" s="30">
        <f t="shared" si="5"/>
        <v>122.39368499814969</v>
      </c>
      <c r="G94" s="82"/>
    </row>
    <row r="95" spans="1:7" x14ac:dyDescent="0.2">
      <c r="A95" s="80" t="s">
        <v>103</v>
      </c>
      <c r="B95" s="30">
        <v>576.96</v>
      </c>
      <c r="C95" s="81"/>
      <c r="D95" s="81"/>
      <c r="E95" s="30">
        <v>2553.08</v>
      </c>
      <c r="F95" s="30">
        <f t="shared" si="5"/>
        <v>442.50554631170269</v>
      </c>
      <c r="G95" s="82"/>
    </row>
    <row r="96" spans="1:7" x14ac:dyDescent="0.2">
      <c r="A96" s="80" t="s">
        <v>225</v>
      </c>
      <c r="B96" s="30"/>
      <c r="C96" s="81"/>
      <c r="D96" s="81"/>
      <c r="E96" s="30">
        <v>52</v>
      </c>
      <c r="F96" s="30"/>
      <c r="G96" s="82"/>
    </row>
    <row r="97" spans="1:7" x14ac:dyDescent="0.2">
      <c r="A97" s="80" t="s">
        <v>104</v>
      </c>
      <c r="B97" s="30">
        <v>10071.26</v>
      </c>
      <c r="C97" s="81"/>
      <c r="D97" s="81"/>
      <c r="E97" s="30">
        <v>25857.46</v>
      </c>
      <c r="F97" s="30">
        <f t="shared" si="5"/>
        <v>256.74503488143489</v>
      </c>
      <c r="G97" s="82"/>
    </row>
    <row r="98" spans="1:7" x14ac:dyDescent="0.2">
      <c r="A98" s="80" t="s">
        <v>105</v>
      </c>
      <c r="B98" s="30">
        <v>0</v>
      </c>
      <c r="C98" s="81"/>
      <c r="D98" s="81"/>
      <c r="E98" s="30">
        <v>331.81</v>
      </c>
      <c r="F98" s="81"/>
      <c r="G98" s="82"/>
    </row>
    <row r="99" spans="1:7" x14ac:dyDescent="0.2">
      <c r="A99" s="80" t="s">
        <v>106</v>
      </c>
      <c r="B99" s="30">
        <v>1271.83</v>
      </c>
      <c r="C99" s="81"/>
      <c r="D99" s="81"/>
      <c r="E99" s="30">
        <v>1176.73</v>
      </c>
      <c r="F99" s="30">
        <f>E99/B99*100</f>
        <v>92.522585565680956</v>
      </c>
      <c r="G99" s="82"/>
    </row>
    <row r="100" spans="1:7" x14ac:dyDescent="0.2">
      <c r="A100" s="77" t="s">
        <v>107</v>
      </c>
      <c r="B100" s="74">
        <f>B101</f>
        <v>1742.43</v>
      </c>
      <c r="C100" s="74">
        <v>4000</v>
      </c>
      <c r="D100" s="74">
        <v>4000</v>
      </c>
      <c r="E100" s="74">
        <f>E101</f>
        <v>2766.72</v>
      </c>
      <c r="F100" s="74">
        <f>E100/B100*100</f>
        <v>158.78514488386907</v>
      </c>
      <c r="G100" s="75">
        <f>E100/D100*100</f>
        <v>69.167999999999992</v>
      </c>
    </row>
    <row r="101" spans="1:7" x14ac:dyDescent="0.2">
      <c r="A101" s="78" t="s">
        <v>108</v>
      </c>
      <c r="B101" s="74">
        <f>B102+B103+B104</f>
        <v>1742.43</v>
      </c>
      <c r="C101" s="74"/>
      <c r="D101" s="74"/>
      <c r="E101" s="74">
        <f>E102+E103+E104</f>
        <v>2766.72</v>
      </c>
      <c r="F101" s="74">
        <f>E101/B101*100</f>
        <v>158.78514488386907</v>
      </c>
      <c r="G101" s="79"/>
    </row>
    <row r="102" spans="1:7" x14ac:dyDescent="0.2">
      <c r="A102" s="80" t="s">
        <v>109</v>
      </c>
      <c r="B102" s="30">
        <v>1739.18</v>
      </c>
      <c r="C102" s="81"/>
      <c r="D102" s="81"/>
      <c r="E102" s="30">
        <v>2263.4299999999998</v>
      </c>
      <c r="F102" s="74">
        <f>E102/B102*100</f>
        <v>130.14351590979655</v>
      </c>
      <c r="G102" s="82"/>
    </row>
    <row r="103" spans="1:7" ht="29.25" customHeight="1" x14ac:dyDescent="0.2">
      <c r="A103" s="80" t="s">
        <v>110</v>
      </c>
      <c r="B103" s="30">
        <v>0</v>
      </c>
      <c r="C103" s="81"/>
      <c r="D103" s="81"/>
      <c r="E103" s="30">
        <v>0</v>
      </c>
      <c r="F103" s="30"/>
      <c r="G103" s="82"/>
    </row>
    <row r="104" spans="1:7" x14ac:dyDescent="0.2">
      <c r="A104" s="80" t="s">
        <v>111</v>
      </c>
      <c r="B104" s="30">
        <v>3.25</v>
      </c>
      <c r="C104" s="81"/>
      <c r="D104" s="81"/>
      <c r="E104" s="30">
        <v>503.29</v>
      </c>
      <c r="F104" s="30">
        <f>E104/B104*100</f>
        <v>15485.846153846154</v>
      </c>
      <c r="G104" s="82"/>
    </row>
    <row r="105" spans="1:7" ht="25.5" x14ac:dyDescent="0.2">
      <c r="A105" s="77" t="s">
        <v>112</v>
      </c>
      <c r="B105" s="74">
        <f>B106</f>
        <v>7912.18</v>
      </c>
      <c r="C105" s="74">
        <v>19500</v>
      </c>
      <c r="D105" s="74">
        <v>19500</v>
      </c>
      <c r="E105" s="74">
        <f>E106</f>
        <v>17007.68</v>
      </c>
      <c r="F105" s="30">
        <f>E105/B105*100</f>
        <v>214.95567593254952</v>
      </c>
      <c r="G105" s="75">
        <f>E105/D105*100</f>
        <v>87.218871794871802</v>
      </c>
    </row>
    <row r="106" spans="1:7" ht="25.5" x14ac:dyDescent="0.2">
      <c r="A106" s="78" t="s">
        <v>113</v>
      </c>
      <c r="B106" s="74">
        <f>B107</f>
        <v>7912.18</v>
      </c>
      <c r="C106" s="74"/>
      <c r="D106" s="74"/>
      <c r="E106" s="74">
        <f>E107</f>
        <v>17007.68</v>
      </c>
      <c r="F106" s="30">
        <f>E106/B106*100</f>
        <v>214.95567593254952</v>
      </c>
      <c r="G106" s="79"/>
    </row>
    <row r="107" spans="1:7" x14ac:dyDescent="0.2">
      <c r="A107" s="80" t="s">
        <v>114</v>
      </c>
      <c r="B107" s="30">
        <v>7912.18</v>
      </c>
      <c r="C107" s="81"/>
      <c r="D107" s="81"/>
      <c r="E107" s="30">
        <v>17007.68</v>
      </c>
      <c r="F107" s="30">
        <f>E107/B107*100</f>
        <v>214.95567593254952</v>
      </c>
      <c r="G107" s="82"/>
    </row>
    <row r="108" spans="1:7" x14ac:dyDescent="0.2">
      <c r="A108" s="78" t="s">
        <v>226</v>
      </c>
      <c r="B108" s="30"/>
      <c r="C108" s="81"/>
      <c r="D108" s="81"/>
      <c r="E108" s="74">
        <v>120</v>
      </c>
      <c r="F108" s="30"/>
      <c r="G108" s="82"/>
    </row>
    <row r="109" spans="1:7" x14ac:dyDescent="0.2">
      <c r="A109" s="80" t="s">
        <v>227</v>
      </c>
      <c r="B109" s="30"/>
      <c r="C109" s="81"/>
      <c r="D109" s="81"/>
      <c r="E109" s="30">
        <v>120</v>
      </c>
      <c r="F109" s="30"/>
      <c r="G109" s="82"/>
    </row>
    <row r="110" spans="1:7" x14ac:dyDescent="0.2">
      <c r="A110" s="80" t="s">
        <v>228</v>
      </c>
      <c r="B110" s="30"/>
      <c r="C110" s="81"/>
      <c r="D110" s="81"/>
      <c r="E110" s="30">
        <v>120</v>
      </c>
      <c r="F110" s="30"/>
      <c r="G110" s="82"/>
    </row>
    <row r="111" spans="1:7" x14ac:dyDescent="0.2">
      <c r="A111" s="56" t="s">
        <v>16</v>
      </c>
      <c r="B111" s="57">
        <f>B112+B115+B126</f>
        <v>545102.94000000006</v>
      </c>
      <c r="C111" s="57">
        <v>1413153</v>
      </c>
      <c r="D111" s="57">
        <v>1413153</v>
      </c>
      <c r="E111" s="57">
        <f>E112+E115+E126</f>
        <v>1363664.43</v>
      </c>
      <c r="F111" s="57">
        <f t="shared" ref="F111:F123" si="6">E111/B111*100</f>
        <v>250.16640526649877</v>
      </c>
      <c r="G111" s="204">
        <f>E111/D111*100</f>
        <v>96.498003400905631</v>
      </c>
    </row>
    <row r="112" spans="1:7" ht="25.5" x14ac:dyDescent="0.2">
      <c r="A112" s="77" t="s">
        <v>115</v>
      </c>
      <c r="B112" s="74">
        <f>B113</f>
        <v>1031.25</v>
      </c>
      <c r="C112" s="74">
        <v>1000</v>
      </c>
      <c r="D112" s="74">
        <v>1000</v>
      </c>
      <c r="E112" s="74">
        <f>E113</f>
        <v>279.99</v>
      </c>
      <c r="F112" s="74">
        <f t="shared" si="6"/>
        <v>27.150545454545455</v>
      </c>
      <c r="G112" s="75">
        <f>E112/D112*100</f>
        <v>27.999000000000002</v>
      </c>
    </row>
    <row r="113" spans="1:7" x14ac:dyDescent="0.2">
      <c r="A113" s="78" t="s">
        <v>116</v>
      </c>
      <c r="B113" s="74">
        <f>B114</f>
        <v>1031.25</v>
      </c>
      <c r="C113" s="74"/>
      <c r="D113" s="74"/>
      <c r="E113" s="74">
        <f>E114</f>
        <v>279.99</v>
      </c>
      <c r="F113" s="74">
        <f t="shared" si="6"/>
        <v>27.150545454545455</v>
      </c>
      <c r="G113" s="79"/>
    </row>
    <row r="114" spans="1:7" x14ac:dyDescent="0.2">
      <c r="A114" s="80" t="s">
        <v>117</v>
      </c>
      <c r="B114" s="30">
        <v>1031.25</v>
      </c>
      <c r="C114" s="81"/>
      <c r="D114" s="81"/>
      <c r="E114" s="30">
        <v>279.99</v>
      </c>
      <c r="F114" s="30">
        <f t="shared" si="6"/>
        <v>27.150545454545455</v>
      </c>
      <c r="G114" s="82"/>
    </row>
    <row r="115" spans="1:7" ht="25.5" x14ac:dyDescent="0.2">
      <c r="A115" s="77" t="s">
        <v>118</v>
      </c>
      <c r="B115" s="74">
        <v>535123.56000000006</v>
      </c>
      <c r="C115" s="74">
        <v>1412153</v>
      </c>
      <c r="D115" s="74">
        <v>1412153</v>
      </c>
      <c r="E115" s="74">
        <v>1363384.44</v>
      </c>
      <c r="F115" s="74">
        <f t="shared" si="6"/>
        <v>254.77937095499959</v>
      </c>
      <c r="G115" s="75">
        <f>E115/D115*100</f>
        <v>96.546510186927335</v>
      </c>
    </row>
    <row r="116" spans="1:7" x14ac:dyDescent="0.2">
      <c r="A116" s="78" t="s">
        <v>119</v>
      </c>
      <c r="B116" s="74">
        <f>B117+B118+B119+B120+B121</f>
        <v>382462.52</v>
      </c>
      <c r="C116" s="74"/>
      <c r="D116" s="74"/>
      <c r="E116" s="74">
        <f>E117+E118+E119+E120+E121</f>
        <v>242686.13999999998</v>
      </c>
      <c r="F116" s="74">
        <f t="shared" si="6"/>
        <v>63.453574483585996</v>
      </c>
      <c r="G116" s="75"/>
    </row>
    <row r="117" spans="1:7" x14ac:dyDescent="0.2">
      <c r="A117" s="80" t="s">
        <v>120</v>
      </c>
      <c r="B117" s="30">
        <v>33282.94</v>
      </c>
      <c r="C117" s="81"/>
      <c r="D117" s="81"/>
      <c r="E117" s="30">
        <v>19499.29</v>
      </c>
      <c r="F117" s="30">
        <f t="shared" si="6"/>
        <v>58.586440981475796</v>
      </c>
      <c r="G117" s="82"/>
    </row>
    <row r="118" spans="1:7" x14ac:dyDescent="0.2">
      <c r="A118" s="80" t="s">
        <v>121</v>
      </c>
      <c r="B118" s="30">
        <v>60595</v>
      </c>
      <c r="C118" s="81"/>
      <c r="D118" s="81"/>
      <c r="E118" s="30">
        <v>21481.85</v>
      </c>
      <c r="F118" s="30">
        <f t="shared" si="6"/>
        <v>35.451522402838513</v>
      </c>
      <c r="G118" s="82"/>
    </row>
    <row r="119" spans="1:7" x14ac:dyDescent="0.2">
      <c r="A119" s="80" t="s">
        <v>122</v>
      </c>
      <c r="B119" s="30">
        <v>0</v>
      </c>
      <c r="C119" s="81"/>
      <c r="D119" s="81"/>
      <c r="E119" s="30">
        <v>5864.12</v>
      </c>
      <c r="F119" s="30">
        <v>0</v>
      </c>
      <c r="G119" s="82"/>
    </row>
    <row r="120" spans="1:7" x14ac:dyDescent="0.2">
      <c r="A120" s="80" t="s">
        <v>123</v>
      </c>
      <c r="B120" s="30">
        <v>268134.81</v>
      </c>
      <c r="C120" s="81"/>
      <c r="D120" s="81"/>
      <c r="E120" s="30">
        <v>189111.27</v>
      </c>
      <c r="F120" s="30">
        <f t="shared" si="6"/>
        <v>70.528429337466463</v>
      </c>
      <c r="G120" s="82"/>
    </row>
    <row r="121" spans="1:7" x14ac:dyDescent="0.2">
      <c r="A121" s="80" t="s">
        <v>124</v>
      </c>
      <c r="B121" s="30">
        <v>20449.77</v>
      </c>
      <c r="C121" s="81"/>
      <c r="D121" s="81"/>
      <c r="E121" s="30">
        <v>6729.61</v>
      </c>
      <c r="F121" s="30">
        <f t="shared" si="6"/>
        <v>32.907998476266478</v>
      </c>
      <c r="G121" s="82"/>
    </row>
    <row r="122" spans="1:7" x14ac:dyDescent="0.2">
      <c r="A122" s="78" t="s">
        <v>125</v>
      </c>
      <c r="B122" s="74">
        <f>B123</f>
        <v>150786.04</v>
      </c>
      <c r="C122" s="74"/>
      <c r="D122" s="74"/>
      <c r="E122" s="74">
        <f>E123</f>
        <v>1120698.3</v>
      </c>
      <c r="F122" s="74">
        <f t="shared" si="6"/>
        <v>743.23743763016785</v>
      </c>
      <c r="G122" s="79"/>
    </row>
    <row r="123" spans="1:7" ht="12" customHeight="1" x14ac:dyDescent="0.2">
      <c r="A123" s="80" t="s">
        <v>126</v>
      </c>
      <c r="B123" s="30">
        <v>150786.04</v>
      </c>
      <c r="C123" s="81"/>
      <c r="D123" s="81"/>
      <c r="E123" s="30">
        <v>1120698.3</v>
      </c>
      <c r="F123" s="30">
        <f t="shared" si="6"/>
        <v>743.23743763016785</v>
      </c>
      <c r="G123" s="82"/>
    </row>
    <row r="124" spans="1:7" x14ac:dyDescent="0.2">
      <c r="A124" s="78" t="s">
        <v>127</v>
      </c>
      <c r="B124" s="74">
        <f>B125</f>
        <v>1875</v>
      </c>
      <c r="C124" s="74"/>
      <c r="D124" s="74"/>
      <c r="E124" s="74">
        <f>E125</f>
        <v>0</v>
      </c>
      <c r="F124" s="74">
        <v>0</v>
      </c>
      <c r="G124" s="79"/>
    </row>
    <row r="125" spans="1:7" x14ac:dyDescent="0.2">
      <c r="A125" s="80" t="s">
        <v>128</v>
      </c>
      <c r="B125" s="30">
        <v>1875</v>
      </c>
      <c r="C125" s="81"/>
      <c r="D125" s="81"/>
      <c r="E125" s="30">
        <v>0</v>
      </c>
      <c r="F125" s="81"/>
      <c r="G125" s="82"/>
    </row>
    <row r="126" spans="1:7" ht="25.5" x14ac:dyDescent="0.2">
      <c r="A126" s="77" t="s">
        <v>129</v>
      </c>
      <c r="B126" s="74">
        <f>B127</f>
        <v>8948.1299999999992</v>
      </c>
      <c r="C126" s="74"/>
      <c r="D126" s="74"/>
      <c r="E126" s="74">
        <f>E127</f>
        <v>0</v>
      </c>
      <c r="F126" s="74">
        <v>0</v>
      </c>
      <c r="G126" s="75"/>
    </row>
    <row r="127" spans="1:7" ht="15.75" customHeight="1" x14ac:dyDescent="0.2">
      <c r="A127" s="78" t="s">
        <v>130</v>
      </c>
      <c r="B127" s="74">
        <f>B128</f>
        <v>8948.1299999999992</v>
      </c>
      <c r="C127" s="74"/>
      <c r="D127" s="74"/>
      <c r="E127" s="74">
        <f>E128</f>
        <v>0</v>
      </c>
      <c r="F127" s="74">
        <v>0</v>
      </c>
      <c r="G127" s="79"/>
    </row>
    <row r="128" spans="1:7" ht="13.5" thickBot="1" x14ac:dyDescent="0.25">
      <c r="A128" s="119" t="s">
        <v>131</v>
      </c>
      <c r="B128" s="100">
        <v>8948.1299999999992</v>
      </c>
      <c r="C128" s="101"/>
      <c r="D128" s="101"/>
      <c r="E128" s="100">
        <v>0</v>
      </c>
      <c r="F128" s="100">
        <v>0</v>
      </c>
      <c r="G128" s="102"/>
    </row>
  </sheetData>
  <mergeCells count="6">
    <mergeCell ref="A10:G10"/>
    <mergeCell ref="A1:G1"/>
    <mergeCell ref="A2:G2"/>
    <mergeCell ref="A4:G4"/>
    <mergeCell ref="A6:G6"/>
    <mergeCell ref="A8:G8"/>
  </mergeCells>
  <pageMargins left="0.7" right="0.7" top="0.75" bottom="0.75" header="0.3" footer="0.3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5"/>
  <sheetViews>
    <sheetView workbookViewId="0">
      <selection activeCell="L31" sqref="L31"/>
    </sheetView>
  </sheetViews>
  <sheetFormatPr defaultRowHeight="11.25" x14ac:dyDescent="0.15"/>
  <cols>
    <col min="1" max="1" width="41.7109375" style="9" customWidth="1"/>
    <col min="2" max="2" width="15.7109375" style="9" customWidth="1"/>
    <col min="3" max="3" width="14.28515625" style="9" customWidth="1"/>
    <col min="4" max="4" width="14" style="9" customWidth="1"/>
    <col min="5" max="5" width="15.85546875" style="9" customWidth="1"/>
    <col min="6" max="6" width="13.7109375" style="9" customWidth="1"/>
    <col min="7" max="7" width="13.5703125" style="9" customWidth="1"/>
    <col min="8" max="16384" width="9.140625" style="9"/>
  </cols>
  <sheetData>
    <row r="2" spans="1:7" s="103" customFormat="1" ht="15.75" x14ac:dyDescent="0.25">
      <c r="A2" s="266" t="s">
        <v>201</v>
      </c>
      <c r="B2" s="266"/>
      <c r="C2" s="266"/>
      <c r="D2" s="266"/>
      <c r="E2" s="266"/>
      <c r="F2" s="266"/>
      <c r="G2" s="266"/>
    </row>
    <row r="3" spans="1:7" s="103" customFormat="1" ht="16.5" thickBot="1" x14ac:dyDescent="0.3">
      <c r="A3" s="104"/>
      <c r="B3" s="104"/>
      <c r="C3" s="104"/>
      <c r="D3" s="104"/>
      <c r="E3" s="104"/>
      <c r="F3" s="104"/>
      <c r="G3" s="104"/>
    </row>
    <row r="4" spans="1:7" ht="39" thickBot="1" x14ac:dyDescent="0.2">
      <c r="A4" s="205" t="s">
        <v>132</v>
      </c>
      <c r="B4" s="105" t="s">
        <v>213</v>
      </c>
      <c r="C4" s="105" t="s">
        <v>210</v>
      </c>
      <c r="D4" s="105" t="s">
        <v>211</v>
      </c>
      <c r="E4" s="11" t="s">
        <v>217</v>
      </c>
      <c r="F4" s="105" t="s">
        <v>133</v>
      </c>
      <c r="G4" s="106" t="s">
        <v>7</v>
      </c>
    </row>
    <row r="5" spans="1:7" x14ac:dyDescent="0.15">
      <c r="A5" s="107">
        <v>1</v>
      </c>
      <c r="B5" s="108">
        <v>2</v>
      </c>
      <c r="C5" s="109">
        <v>3</v>
      </c>
      <c r="D5" s="108">
        <v>4</v>
      </c>
      <c r="E5" s="109">
        <v>5</v>
      </c>
      <c r="F5" s="108" t="s">
        <v>8</v>
      </c>
      <c r="G5" s="110" t="s">
        <v>9</v>
      </c>
    </row>
    <row r="6" spans="1:7" s="19" customFormat="1" ht="12.75" x14ac:dyDescent="0.2">
      <c r="A6" s="24" t="s">
        <v>30</v>
      </c>
      <c r="B6" s="74">
        <f>B7+B9+B11+B14+B17+B19</f>
        <v>7829391.2999999998</v>
      </c>
      <c r="C6" s="74">
        <f>C7+C9+C11+C14+C17+C19</f>
        <v>9438021</v>
      </c>
      <c r="D6" s="74">
        <f>D7+D9+D11+D14+D17+D19</f>
        <v>9438021</v>
      </c>
      <c r="E6" s="74">
        <f>E7+E9+E11+E14+E17+E19</f>
        <v>9579200.3500000015</v>
      </c>
      <c r="F6" s="74">
        <f t="shared" ref="F6:F35" si="0">E6/B6*100</f>
        <v>122.34923486325178</v>
      </c>
      <c r="G6" s="75">
        <f t="shared" ref="G6:G15" si="1">E6/D6*100</f>
        <v>101.49585755318833</v>
      </c>
    </row>
    <row r="7" spans="1:7" ht="12.75" x14ac:dyDescent="0.2">
      <c r="A7" s="80" t="s">
        <v>134</v>
      </c>
      <c r="B7" s="111">
        <f>B8</f>
        <v>239509.87</v>
      </c>
      <c r="C7" s="30">
        <v>1067878</v>
      </c>
      <c r="D7" s="30">
        <v>1067878</v>
      </c>
      <c r="E7" s="111">
        <f>E8</f>
        <v>1065765.17</v>
      </c>
      <c r="F7" s="30">
        <f t="shared" si="0"/>
        <v>444.97755770983468</v>
      </c>
      <c r="G7" s="112">
        <f t="shared" si="1"/>
        <v>99.802146874455687</v>
      </c>
    </row>
    <row r="8" spans="1:7" ht="12.75" x14ac:dyDescent="0.2">
      <c r="A8" s="80" t="s">
        <v>135</v>
      </c>
      <c r="B8" s="111">
        <v>239509.87</v>
      </c>
      <c r="C8" s="30">
        <v>1067878</v>
      </c>
      <c r="D8" s="30">
        <v>1067878</v>
      </c>
      <c r="E8" s="111">
        <v>1065765.17</v>
      </c>
      <c r="F8" s="30">
        <f t="shared" si="0"/>
        <v>444.97755770983468</v>
      </c>
      <c r="G8" s="112">
        <f t="shared" si="1"/>
        <v>99.802146874455687</v>
      </c>
    </row>
    <row r="9" spans="1:7" ht="12.75" x14ac:dyDescent="0.2">
      <c r="A9" s="80" t="s">
        <v>136</v>
      </c>
      <c r="B9" s="30">
        <f>B10</f>
        <v>167685.76000000001</v>
      </c>
      <c r="C9" s="30">
        <v>127000</v>
      </c>
      <c r="D9" s="30">
        <v>127000</v>
      </c>
      <c r="E9" s="30">
        <f>E10</f>
        <v>147664.67000000001</v>
      </c>
      <c r="F9" s="30">
        <f t="shared" si="0"/>
        <v>88.060351695934116</v>
      </c>
      <c r="G9" s="112">
        <f t="shared" si="1"/>
        <v>116.2713937007874</v>
      </c>
    </row>
    <row r="10" spans="1:7" ht="12.75" x14ac:dyDescent="0.2">
      <c r="A10" s="80" t="s">
        <v>137</v>
      </c>
      <c r="B10" s="30">
        <v>167685.76000000001</v>
      </c>
      <c r="C10" s="30">
        <v>127000</v>
      </c>
      <c r="D10" s="30">
        <v>127000</v>
      </c>
      <c r="E10" s="30">
        <v>147664.67000000001</v>
      </c>
      <c r="F10" s="30">
        <f t="shared" si="0"/>
        <v>88.060351695934116</v>
      </c>
      <c r="G10" s="112">
        <f t="shared" si="1"/>
        <v>116.2713937007874</v>
      </c>
    </row>
    <row r="11" spans="1:7" ht="12.75" x14ac:dyDescent="0.2">
      <c r="A11" s="80" t="s">
        <v>138</v>
      </c>
      <c r="B11" s="30">
        <f>B12+B13</f>
        <v>7252733.5</v>
      </c>
      <c r="C11" s="30">
        <v>8016000</v>
      </c>
      <c r="D11" s="30">
        <v>8016000</v>
      </c>
      <c r="E11" s="30">
        <f>E12+E13</f>
        <v>8138954.2999999998</v>
      </c>
      <c r="F11" s="30">
        <f t="shared" si="0"/>
        <v>112.21912813975585</v>
      </c>
      <c r="G11" s="112">
        <f t="shared" si="1"/>
        <v>101.53386102794411</v>
      </c>
    </row>
    <row r="12" spans="1:7" ht="12.75" x14ac:dyDescent="0.2">
      <c r="A12" s="80" t="s">
        <v>139</v>
      </c>
      <c r="B12" s="30">
        <v>6787752.5</v>
      </c>
      <c r="C12" s="30">
        <v>7800000</v>
      </c>
      <c r="D12" s="30">
        <v>7800000</v>
      </c>
      <c r="E12" s="30">
        <v>7922954.2999999998</v>
      </c>
      <c r="F12" s="30">
        <f t="shared" si="0"/>
        <v>116.72426624276594</v>
      </c>
      <c r="G12" s="112">
        <f t="shared" si="1"/>
        <v>101.57633717948717</v>
      </c>
    </row>
    <row r="13" spans="1:7" ht="12.75" x14ac:dyDescent="0.2">
      <c r="A13" s="80" t="s">
        <v>140</v>
      </c>
      <c r="B13" s="111">
        <v>464981</v>
      </c>
      <c r="C13" s="30">
        <v>216000</v>
      </c>
      <c r="D13" s="30">
        <v>216000</v>
      </c>
      <c r="E13" s="111">
        <v>216000</v>
      </c>
      <c r="F13" s="30">
        <f t="shared" si="0"/>
        <v>46.453511003675416</v>
      </c>
      <c r="G13" s="112">
        <f t="shared" si="1"/>
        <v>100</v>
      </c>
    </row>
    <row r="14" spans="1:7" ht="12.75" x14ac:dyDescent="0.2">
      <c r="A14" s="80" t="s">
        <v>141</v>
      </c>
      <c r="B14" s="30">
        <f>B15+B16</f>
        <v>134927.12</v>
      </c>
      <c r="C14" s="30">
        <v>198000</v>
      </c>
      <c r="D14" s="30">
        <v>198000</v>
      </c>
      <c r="E14" s="30">
        <f>E15+E16</f>
        <v>200888.38</v>
      </c>
      <c r="F14" s="30">
        <f t="shared" si="0"/>
        <v>148.88658410555269</v>
      </c>
      <c r="G14" s="112">
        <f t="shared" si="1"/>
        <v>101.45877777777778</v>
      </c>
    </row>
    <row r="15" spans="1:7" ht="12.75" x14ac:dyDescent="0.2">
      <c r="A15" s="80" t="s">
        <v>142</v>
      </c>
      <c r="B15" s="30">
        <v>129960.69</v>
      </c>
      <c r="C15" s="30">
        <v>193000</v>
      </c>
      <c r="D15" s="30">
        <v>193000</v>
      </c>
      <c r="E15" s="30">
        <v>199662.47</v>
      </c>
      <c r="F15" s="30">
        <f>E15/B15*100</f>
        <v>153.63297163165262</v>
      </c>
      <c r="G15" s="112">
        <f t="shared" si="1"/>
        <v>103.45205699481865</v>
      </c>
    </row>
    <row r="16" spans="1:7" ht="12.75" x14ac:dyDescent="0.2">
      <c r="A16" s="80" t="s">
        <v>143</v>
      </c>
      <c r="B16" s="30">
        <v>4966.43</v>
      </c>
      <c r="C16" s="30">
        <v>5000</v>
      </c>
      <c r="D16" s="30">
        <v>5000</v>
      </c>
      <c r="E16" s="30">
        <v>1225.9100000000001</v>
      </c>
      <c r="F16" s="30">
        <f>E16/B16*100</f>
        <v>24.683927891865988</v>
      </c>
      <c r="G16" s="112">
        <f>E16/D16*100</f>
        <v>24.5182</v>
      </c>
    </row>
    <row r="17" spans="1:7" ht="12.75" x14ac:dyDescent="0.2">
      <c r="A17" s="80" t="s">
        <v>144</v>
      </c>
      <c r="B17" s="30">
        <f>B18</f>
        <v>1057.3499999999999</v>
      </c>
      <c r="C17" s="30">
        <v>2000</v>
      </c>
      <c r="D17" s="30">
        <v>2000</v>
      </c>
      <c r="E17" s="30">
        <v>0</v>
      </c>
      <c r="F17" s="30">
        <f>E17/B17*100</f>
        <v>0</v>
      </c>
      <c r="G17" s="112">
        <f>E17/D17*100</f>
        <v>0</v>
      </c>
    </row>
    <row r="18" spans="1:7" ht="12.75" x14ac:dyDescent="0.2">
      <c r="A18" s="80" t="s">
        <v>145</v>
      </c>
      <c r="B18" s="30">
        <v>1057.3499999999999</v>
      </c>
      <c r="C18" s="30">
        <v>2000</v>
      </c>
      <c r="D18" s="30">
        <v>2000</v>
      </c>
      <c r="E18" s="30">
        <v>0</v>
      </c>
      <c r="F18" s="30">
        <f>E18/B18*100</f>
        <v>0</v>
      </c>
      <c r="G18" s="112">
        <f>E18/D18*100</f>
        <v>0</v>
      </c>
    </row>
    <row r="19" spans="1:7" ht="38.25" x14ac:dyDescent="0.2">
      <c r="A19" s="80" t="s">
        <v>146</v>
      </c>
      <c r="B19" s="113">
        <f>B20</f>
        <v>33477.699999999997</v>
      </c>
      <c r="C19" s="113">
        <v>27143</v>
      </c>
      <c r="D19" s="113">
        <v>27143</v>
      </c>
      <c r="E19" s="113">
        <f>E20</f>
        <v>25927.83</v>
      </c>
      <c r="F19" s="113">
        <f t="shared" si="0"/>
        <v>77.448062441565597</v>
      </c>
      <c r="G19" s="114">
        <f t="shared" ref="G19:G31" si="2">E19/D19*100</f>
        <v>95.52308145746602</v>
      </c>
    </row>
    <row r="20" spans="1:7" ht="12.75" x14ac:dyDescent="0.2">
      <c r="A20" s="80" t="s">
        <v>147</v>
      </c>
      <c r="B20" s="30">
        <v>33477.699999999997</v>
      </c>
      <c r="C20" s="30">
        <v>27143</v>
      </c>
      <c r="D20" s="30">
        <v>27143</v>
      </c>
      <c r="E20" s="30">
        <v>25927.83</v>
      </c>
      <c r="F20" s="30">
        <f t="shared" si="0"/>
        <v>77.448062441565597</v>
      </c>
      <c r="G20" s="112">
        <f t="shared" si="2"/>
        <v>95.52308145746602</v>
      </c>
    </row>
    <row r="21" spans="1:7" ht="12.75" x14ac:dyDescent="0.2">
      <c r="A21" s="77" t="s">
        <v>65</v>
      </c>
      <c r="B21" s="115">
        <f>B22+B24+B26+B29+B32+B34</f>
        <v>7471378.8399999999</v>
      </c>
      <c r="C21" s="115">
        <f>C22+C24+C26+C29+C32+C34</f>
        <v>9832022</v>
      </c>
      <c r="D21" s="115">
        <f>D22+D24+D26+D29+D32+D34</f>
        <v>9832022</v>
      </c>
      <c r="E21" s="115">
        <f>E22+E24+E26+E29+E32+E34</f>
        <v>9559537.6300000008</v>
      </c>
      <c r="F21" s="115">
        <f t="shared" si="0"/>
        <v>127.94877404449754</v>
      </c>
      <c r="G21" s="116">
        <f t="shared" si="2"/>
        <v>97.228602926234302</v>
      </c>
    </row>
    <row r="22" spans="1:7" ht="12.75" x14ac:dyDescent="0.2">
      <c r="A22" s="80" t="s">
        <v>134</v>
      </c>
      <c r="B22" s="117">
        <f>B23</f>
        <v>239509.87</v>
      </c>
      <c r="C22" s="30">
        <f>C23</f>
        <v>1067878</v>
      </c>
      <c r="D22" s="30">
        <f>D23</f>
        <v>1067878</v>
      </c>
      <c r="E22" s="117">
        <f>E23</f>
        <v>1065765.17</v>
      </c>
      <c r="F22" s="117">
        <f t="shared" si="0"/>
        <v>444.97755770983468</v>
      </c>
      <c r="G22" s="118">
        <f t="shared" si="2"/>
        <v>99.802146874455687</v>
      </c>
    </row>
    <row r="23" spans="1:7" ht="12.75" x14ac:dyDescent="0.2">
      <c r="A23" s="80" t="s">
        <v>135</v>
      </c>
      <c r="B23" s="30">
        <v>239509.87</v>
      </c>
      <c r="C23" s="30">
        <v>1067878</v>
      </c>
      <c r="D23" s="30">
        <v>1067878</v>
      </c>
      <c r="E23" s="30">
        <v>1065765.17</v>
      </c>
      <c r="F23" s="30">
        <f t="shared" si="0"/>
        <v>444.97755770983468</v>
      </c>
      <c r="G23" s="112">
        <f t="shared" si="2"/>
        <v>99.802146874455687</v>
      </c>
    </row>
    <row r="24" spans="1:7" ht="12.75" x14ac:dyDescent="0.2">
      <c r="A24" s="80" t="s">
        <v>136</v>
      </c>
      <c r="B24" s="30">
        <f>B25</f>
        <v>87318.57</v>
      </c>
      <c r="C24" s="30">
        <v>212355</v>
      </c>
      <c r="D24" s="30">
        <v>212355</v>
      </c>
      <c r="E24" s="30">
        <f>E25</f>
        <v>149018.89000000001</v>
      </c>
      <c r="F24" s="30">
        <f t="shared" si="0"/>
        <v>170.66116634754783</v>
      </c>
      <c r="G24" s="112">
        <f t="shared" si="2"/>
        <v>70.174420192602014</v>
      </c>
    </row>
    <row r="25" spans="1:7" ht="12.75" x14ac:dyDescent="0.2">
      <c r="A25" s="80" t="s">
        <v>137</v>
      </c>
      <c r="B25" s="30">
        <v>87318.57</v>
      </c>
      <c r="C25" s="30">
        <v>212355</v>
      </c>
      <c r="D25" s="30">
        <v>212355</v>
      </c>
      <c r="E25" s="30">
        <v>149018.89000000001</v>
      </c>
      <c r="F25" s="30">
        <f t="shared" si="0"/>
        <v>170.66116634754783</v>
      </c>
      <c r="G25" s="112">
        <f t="shared" si="2"/>
        <v>70.174420192602014</v>
      </c>
    </row>
    <row r="26" spans="1:7" ht="12.75" x14ac:dyDescent="0.2">
      <c r="A26" s="80" t="s">
        <v>138</v>
      </c>
      <c r="B26" s="30">
        <f>B27+B28</f>
        <v>6969895.0300000003</v>
      </c>
      <c r="C26" s="30">
        <f>C27+C28</f>
        <v>8395293</v>
      </c>
      <c r="D26" s="30">
        <f>D27+D28</f>
        <v>8395293</v>
      </c>
      <c r="E26" s="30">
        <f>E27+E28</f>
        <v>8158092.0899999999</v>
      </c>
      <c r="F26" s="30">
        <f t="shared" si="0"/>
        <v>117.04756032746162</v>
      </c>
      <c r="G26" s="112">
        <f t="shared" si="2"/>
        <v>97.174596407772782</v>
      </c>
    </row>
    <row r="27" spans="1:7" ht="12.75" x14ac:dyDescent="0.2">
      <c r="A27" s="80" t="s">
        <v>139</v>
      </c>
      <c r="B27" s="30">
        <v>6504914.0300000003</v>
      </c>
      <c r="C27" s="30">
        <v>8179293</v>
      </c>
      <c r="D27" s="30">
        <v>8179293</v>
      </c>
      <c r="E27" s="30">
        <v>7942092.0899999999</v>
      </c>
      <c r="F27" s="30">
        <f t="shared" si="0"/>
        <v>122.09372873141568</v>
      </c>
      <c r="G27" s="112">
        <f t="shared" si="2"/>
        <v>97.099982724668251</v>
      </c>
    </row>
    <row r="28" spans="1:7" ht="12.75" x14ac:dyDescent="0.2">
      <c r="A28" s="80" t="s">
        <v>140</v>
      </c>
      <c r="B28" s="30">
        <v>464981</v>
      </c>
      <c r="C28" s="30">
        <v>216000</v>
      </c>
      <c r="D28" s="30">
        <v>216000</v>
      </c>
      <c r="E28" s="30">
        <v>216000</v>
      </c>
      <c r="F28" s="30">
        <f t="shared" si="0"/>
        <v>46.453511003675416</v>
      </c>
      <c r="G28" s="112">
        <f t="shared" si="2"/>
        <v>100</v>
      </c>
    </row>
    <row r="29" spans="1:7" ht="12.75" x14ac:dyDescent="0.2">
      <c r="A29" s="80" t="s">
        <v>141</v>
      </c>
      <c r="B29" s="30">
        <f>B30+B31</f>
        <v>146297.09</v>
      </c>
      <c r="C29" s="30">
        <f>C30+C31</f>
        <v>121496</v>
      </c>
      <c r="D29" s="30">
        <f>D30+D31</f>
        <v>121496</v>
      </c>
      <c r="E29" s="30">
        <f>E30+E31</f>
        <v>154315.09</v>
      </c>
      <c r="F29" s="30">
        <f t="shared" si="0"/>
        <v>105.48062849370415</v>
      </c>
      <c r="G29" s="112">
        <f t="shared" si="2"/>
        <v>127.01248600776979</v>
      </c>
    </row>
    <row r="30" spans="1:7" ht="12.75" x14ac:dyDescent="0.2">
      <c r="A30" s="80" t="s">
        <v>142</v>
      </c>
      <c r="B30" s="30">
        <v>141330.66</v>
      </c>
      <c r="C30" s="30">
        <v>116496</v>
      </c>
      <c r="D30" s="30">
        <v>116496</v>
      </c>
      <c r="E30" s="30">
        <v>153122.76999999999</v>
      </c>
      <c r="F30" s="30">
        <f t="shared" si="0"/>
        <v>108.34363187718785</v>
      </c>
      <c r="G30" s="112">
        <f t="shared" si="2"/>
        <v>131.4403670512292</v>
      </c>
    </row>
    <row r="31" spans="1:7" ht="12.75" x14ac:dyDescent="0.2">
      <c r="A31" s="80" t="s">
        <v>143</v>
      </c>
      <c r="B31" s="30">
        <v>4966.43</v>
      </c>
      <c r="C31" s="30">
        <v>5000</v>
      </c>
      <c r="D31" s="30">
        <v>5000</v>
      </c>
      <c r="E31" s="30">
        <v>1192.32</v>
      </c>
      <c r="F31" s="30">
        <v>17.690000000000001</v>
      </c>
      <c r="G31" s="112">
        <f t="shared" si="2"/>
        <v>23.846399999999999</v>
      </c>
    </row>
    <row r="32" spans="1:7" ht="12.75" x14ac:dyDescent="0.2">
      <c r="A32" s="80" t="s">
        <v>144</v>
      </c>
      <c r="B32" s="30">
        <f>B33</f>
        <v>1057.3499999999999</v>
      </c>
      <c r="C32" s="30">
        <v>2000</v>
      </c>
      <c r="D32" s="30">
        <v>2000</v>
      </c>
      <c r="E32" s="30">
        <v>0</v>
      </c>
      <c r="F32" s="30"/>
      <c r="G32" s="112"/>
    </row>
    <row r="33" spans="1:7" ht="12.75" x14ac:dyDescent="0.2">
      <c r="A33" s="80" t="s">
        <v>145</v>
      </c>
      <c r="B33" s="30">
        <v>1057.3499999999999</v>
      </c>
      <c r="C33" s="30">
        <v>2000</v>
      </c>
      <c r="D33" s="30">
        <v>2000</v>
      </c>
      <c r="E33" s="30">
        <v>0</v>
      </c>
      <c r="F33" s="30"/>
      <c r="G33" s="112"/>
    </row>
    <row r="34" spans="1:7" ht="38.25" x14ac:dyDescent="0.2">
      <c r="A34" s="80" t="s">
        <v>146</v>
      </c>
      <c r="B34" s="113">
        <f>B35</f>
        <v>27300.93</v>
      </c>
      <c r="C34" s="113">
        <f>C35</f>
        <v>33000</v>
      </c>
      <c r="D34" s="113">
        <f>D35</f>
        <v>33000</v>
      </c>
      <c r="E34" s="113">
        <f>E35</f>
        <v>32346.39</v>
      </c>
      <c r="F34" s="113">
        <f t="shared" si="0"/>
        <v>118.48090889211467</v>
      </c>
      <c r="G34" s="114">
        <f>E34/D34*100</f>
        <v>98.019363636363636</v>
      </c>
    </row>
    <row r="35" spans="1:7" ht="13.5" thickBot="1" x14ac:dyDescent="0.25">
      <c r="A35" s="119" t="s">
        <v>147</v>
      </c>
      <c r="B35" s="100">
        <v>27300.93</v>
      </c>
      <c r="C35" s="100">
        <v>33000</v>
      </c>
      <c r="D35" s="100">
        <v>33000</v>
      </c>
      <c r="E35" s="100">
        <v>32346.39</v>
      </c>
      <c r="F35" s="100">
        <f t="shared" si="0"/>
        <v>118.48090889211467</v>
      </c>
      <c r="G35" s="120">
        <f>E35/D35*100</f>
        <v>98.019363636363636</v>
      </c>
    </row>
  </sheetData>
  <mergeCells count="1">
    <mergeCell ref="A2:G2"/>
  </mergeCells>
  <pageMargins left="0.7" right="0.7" top="0.34" bottom="0.32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"/>
  <sheetViews>
    <sheetView workbookViewId="0">
      <selection activeCell="H19" sqref="H19"/>
    </sheetView>
  </sheetViews>
  <sheetFormatPr defaultRowHeight="11.25" x14ac:dyDescent="0.15"/>
  <cols>
    <col min="1" max="1" width="32.42578125" style="9" bestFit="1" customWidth="1"/>
    <col min="2" max="2" width="15.5703125" style="9" customWidth="1"/>
    <col min="3" max="3" width="15.85546875" style="9" customWidth="1"/>
    <col min="4" max="4" width="16" style="9" customWidth="1"/>
    <col min="5" max="5" width="15.7109375" style="9" customWidth="1"/>
    <col min="6" max="6" width="12.28515625" style="9" customWidth="1"/>
    <col min="7" max="7" width="12.5703125" style="9" customWidth="1"/>
    <col min="8" max="16384" width="9.140625" style="9"/>
  </cols>
  <sheetData>
    <row r="1" spans="1:7" ht="14.25" x14ac:dyDescent="0.2">
      <c r="A1" s="266" t="s">
        <v>202</v>
      </c>
      <c r="B1" s="266"/>
      <c r="C1" s="266"/>
      <c r="D1" s="266"/>
      <c r="E1" s="266"/>
      <c r="F1" s="266"/>
      <c r="G1" s="266"/>
    </row>
    <row r="2" spans="1:7" ht="16.5" thickBot="1" x14ac:dyDescent="0.3">
      <c r="A2" s="104"/>
      <c r="B2" s="104"/>
      <c r="C2" s="104"/>
      <c r="D2" s="104"/>
      <c r="E2" s="104"/>
      <c r="F2" s="104"/>
      <c r="G2" s="104"/>
    </row>
    <row r="3" spans="1:7" ht="39" thickBot="1" x14ac:dyDescent="0.2">
      <c r="A3" s="205" t="s">
        <v>148</v>
      </c>
      <c r="B3" s="105" t="s">
        <v>213</v>
      </c>
      <c r="C3" s="105" t="s">
        <v>210</v>
      </c>
      <c r="D3" s="105" t="s">
        <v>211</v>
      </c>
      <c r="E3" s="11" t="s">
        <v>218</v>
      </c>
      <c r="F3" s="105" t="s">
        <v>7</v>
      </c>
      <c r="G3" s="106" t="s">
        <v>7</v>
      </c>
    </row>
    <row r="4" spans="1:7" ht="21" x14ac:dyDescent="0.15">
      <c r="A4" s="121">
        <v>1</v>
      </c>
      <c r="B4" s="122">
        <v>2</v>
      </c>
      <c r="C4" s="122">
        <v>3</v>
      </c>
      <c r="D4" s="122">
        <v>4</v>
      </c>
      <c r="E4" s="122">
        <v>5</v>
      </c>
      <c r="F4" s="122" t="s">
        <v>8</v>
      </c>
      <c r="G4" s="123" t="s">
        <v>9</v>
      </c>
    </row>
    <row r="5" spans="1:7" ht="12.75" x14ac:dyDescent="0.15">
      <c r="A5" s="124" t="s">
        <v>65</v>
      </c>
      <c r="B5" s="126">
        <f>B6+B8</f>
        <v>7471378.8399999999</v>
      </c>
      <c r="C5" s="125">
        <f>C6+C8</f>
        <v>9832022</v>
      </c>
      <c r="D5" s="125">
        <f>D6+D8</f>
        <v>9832022</v>
      </c>
      <c r="E5" s="126">
        <f>E6+E8</f>
        <v>9559537.6300000008</v>
      </c>
      <c r="F5" s="127">
        <f t="shared" ref="F5:F10" si="0">E5/B5*100</f>
        <v>127.94877404449754</v>
      </c>
      <c r="G5" s="128">
        <f t="shared" ref="G5:G10" si="1">E5/D5*100</f>
        <v>97.228602926234302</v>
      </c>
    </row>
    <row r="6" spans="1:7" s="130" customFormat="1" ht="25.5" x14ac:dyDescent="0.2">
      <c r="A6" s="78" t="s">
        <v>149</v>
      </c>
      <c r="B6" s="74">
        <f>B7</f>
        <v>5200</v>
      </c>
      <c r="C6" s="74">
        <f>C7</f>
        <v>4500</v>
      </c>
      <c r="D6" s="74">
        <f>D7</f>
        <v>4500</v>
      </c>
      <c r="E6" s="74">
        <f>E7</f>
        <v>4500</v>
      </c>
      <c r="F6" s="129">
        <v>0</v>
      </c>
      <c r="G6" s="32">
        <f t="shared" si="1"/>
        <v>100</v>
      </c>
    </row>
    <row r="7" spans="1:7" ht="12.75" x14ac:dyDescent="0.2">
      <c r="A7" s="131" t="s">
        <v>150</v>
      </c>
      <c r="B7" s="30">
        <v>5200</v>
      </c>
      <c r="C7" s="30">
        <v>4500</v>
      </c>
      <c r="D7" s="30">
        <v>4500</v>
      </c>
      <c r="E7" s="30">
        <v>4500</v>
      </c>
      <c r="F7" s="31">
        <v>0</v>
      </c>
      <c r="G7" s="32">
        <f t="shared" si="1"/>
        <v>100</v>
      </c>
    </row>
    <row r="8" spans="1:7" s="130" customFormat="1" ht="12.75" x14ac:dyDescent="0.2">
      <c r="A8" s="78" t="s">
        <v>151</v>
      </c>
      <c r="B8" s="74">
        <f>B9+B10</f>
        <v>7466178.8399999999</v>
      </c>
      <c r="C8" s="74">
        <f>C9+C10</f>
        <v>9827522</v>
      </c>
      <c r="D8" s="74">
        <f>D9+D10</f>
        <v>9827522</v>
      </c>
      <c r="E8" s="74">
        <f>E9+E10</f>
        <v>9555037.6300000008</v>
      </c>
      <c r="F8" s="129">
        <f t="shared" si="0"/>
        <v>127.97761525358801</v>
      </c>
      <c r="G8" s="32">
        <f t="shared" si="1"/>
        <v>97.227333909809616</v>
      </c>
    </row>
    <row r="9" spans="1:7" ht="12.75" x14ac:dyDescent="0.2">
      <c r="A9" s="131" t="s">
        <v>152</v>
      </c>
      <c r="B9" s="30">
        <v>6546718.7599999998</v>
      </c>
      <c r="C9" s="30">
        <v>8099873</v>
      </c>
      <c r="D9" s="30">
        <v>8099873</v>
      </c>
      <c r="E9" s="30">
        <v>7865740.0700000003</v>
      </c>
      <c r="F9" s="31">
        <f t="shared" si="0"/>
        <v>120.14782302944079</v>
      </c>
      <c r="G9" s="32">
        <f t="shared" si="1"/>
        <v>97.109424678633843</v>
      </c>
    </row>
    <row r="10" spans="1:7" ht="26.25" thickBot="1" x14ac:dyDescent="0.25">
      <c r="A10" s="132" t="s">
        <v>153</v>
      </c>
      <c r="B10" s="133">
        <v>919460.08</v>
      </c>
      <c r="C10" s="133">
        <v>1727649</v>
      </c>
      <c r="D10" s="133">
        <v>1727649</v>
      </c>
      <c r="E10" s="133">
        <v>1689297.56</v>
      </c>
      <c r="F10" s="134">
        <f t="shared" si="0"/>
        <v>183.72712385729679</v>
      </c>
      <c r="G10" s="135">
        <f t="shared" si="1"/>
        <v>97.780137053301914</v>
      </c>
    </row>
    <row r="11" spans="1:7" x14ac:dyDescent="0.15">
      <c r="A11" s="270"/>
      <c r="B11" s="271"/>
      <c r="C11" s="271"/>
      <c r="D11" s="271"/>
      <c r="E11" s="271"/>
      <c r="F11" s="271"/>
      <c r="G11" s="271"/>
    </row>
  </sheetData>
  <mergeCells count="2">
    <mergeCell ref="A1:G1"/>
    <mergeCell ref="A11:G1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6"/>
  <sheetViews>
    <sheetView workbookViewId="0">
      <selection activeCell="D6" sqref="D6"/>
    </sheetView>
  </sheetViews>
  <sheetFormatPr defaultColWidth="9.140625" defaultRowHeight="12.75" x14ac:dyDescent="0.2"/>
  <cols>
    <col min="1" max="1" width="73.7109375" style="130" customWidth="1"/>
    <col min="2" max="3" width="17.28515625" style="130" customWidth="1"/>
    <col min="4" max="4" width="17.7109375" style="130" customWidth="1"/>
    <col min="5" max="5" width="17.28515625" style="130" customWidth="1"/>
    <col min="6" max="6" width="11.140625" style="130" bestFit="1" customWidth="1"/>
    <col min="7" max="7" width="10" style="130" bestFit="1" customWidth="1"/>
    <col min="8" max="16384" width="9.140625" style="130"/>
  </cols>
  <sheetData>
    <row r="1" spans="1:7" s="138" customFormat="1" ht="15" x14ac:dyDescent="0.2">
      <c r="A1" s="206" t="s">
        <v>154</v>
      </c>
      <c r="B1" s="136"/>
      <c r="C1" s="136"/>
      <c r="D1" s="136"/>
      <c r="E1" s="136"/>
      <c r="F1" s="136"/>
      <c r="G1" s="137"/>
    </row>
    <row r="2" spans="1:7" x14ac:dyDescent="0.2">
      <c r="A2" s="139"/>
      <c r="B2" s="139"/>
      <c r="C2" s="139"/>
      <c r="D2" s="139"/>
      <c r="E2" s="139"/>
      <c r="F2" s="139"/>
      <c r="G2" s="139"/>
    </row>
    <row r="3" spans="1:7" s="138" customFormat="1" ht="15" x14ac:dyDescent="0.2">
      <c r="A3" s="272" t="s">
        <v>155</v>
      </c>
      <c r="B3" s="272"/>
      <c r="C3" s="272"/>
      <c r="D3" s="272"/>
      <c r="E3" s="272"/>
      <c r="F3" s="272"/>
      <c r="G3" s="272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ht="25.5" x14ac:dyDescent="0.2">
      <c r="A5" s="207" t="s">
        <v>156</v>
      </c>
      <c r="B5" s="141" t="s">
        <v>213</v>
      </c>
      <c r="C5" s="208" t="s">
        <v>210</v>
      </c>
      <c r="D5" s="141" t="s">
        <v>219</v>
      </c>
      <c r="E5" s="208" t="s">
        <v>219</v>
      </c>
      <c r="F5" s="142" t="s">
        <v>157</v>
      </c>
      <c r="G5" s="209" t="s">
        <v>158</v>
      </c>
    </row>
    <row r="6" spans="1:7" s="144" customFormat="1" ht="11.25" x14ac:dyDescent="0.2">
      <c r="A6" s="210">
        <v>1</v>
      </c>
      <c r="B6" s="143">
        <v>2</v>
      </c>
      <c r="C6" s="210">
        <v>3</v>
      </c>
      <c r="D6" s="143">
        <v>4</v>
      </c>
      <c r="E6" s="210">
        <v>5</v>
      </c>
      <c r="F6" s="143" t="s">
        <v>8</v>
      </c>
      <c r="G6" s="210" t="s">
        <v>9</v>
      </c>
    </row>
    <row r="7" spans="1:7" x14ac:dyDescent="0.2">
      <c r="A7" s="227" t="s">
        <v>19</v>
      </c>
      <c r="B7" s="220"/>
      <c r="C7" s="221"/>
      <c r="D7" s="220"/>
      <c r="E7" s="221"/>
      <c r="F7" s="222"/>
      <c r="G7" s="223"/>
    </row>
    <row r="8" spans="1:7" x14ac:dyDescent="0.2">
      <c r="A8" s="211" t="s">
        <v>159</v>
      </c>
      <c r="B8" s="212">
        <f>B9+B11</f>
        <v>0</v>
      </c>
      <c r="C8" s="212">
        <f t="shared" ref="C8:E8" si="0">C9+C11</f>
        <v>0</v>
      </c>
      <c r="D8" s="212">
        <f t="shared" si="0"/>
        <v>0</v>
      </c>
      <c r="E8" s="212">
        <f t="shared" si="0"/>
        <v>0</v>
      </c>
      <c r="F8" s="213" t="str">
        <f>IFERROR(E8/B8*100,"-")</f>
        <v>-</v>
      </c>
      <c r="G8" s="213" t="str">
        <f>IFERROR(E8/D8*100,"-")</f>
        <v>-</v>
      </c>
    </row>
    <row r="9" spans="1:7" ht="25.5" x14ac:dyDescent="0.2">
      <c r="A9" s="214" t="s">
        <v>160</v>
      </c>
      <c r="B9" s="212">
        <f>B10</f>
        <v>0</v>
      </c>
      <c r="C9" s="212">
        <f t="shared" ref="C9:E9" si="1">C10</f>
        <v>0</v>
      </c>
      <c r="D9" s="212">
        <f t="shared" si="1"/>
        <v>0</v>
      </c>
      <c r="E9" s="212">
        <f t="shared" si="1"/>
        <v>0</v>
      </c>
      <c r="F9" s="213" t="str">
        <f t="shared" ref="F9:F22" si="2">IFERROR(E9/B9*100,"-")</f>
        <v>-</v>
      </c>
      <c r="G9" s="213" t="str">
        <f t="shared" ref="G9:G22" si="3">IFERROR(E9/D9*100,"-")</f>
        <v>-</v>
      </c>
    </row>
    <row r="10" spans="1:7" s="147" customFormat="1" x14ac:dyDescent="0.2">
      <c r="A10" s="215" t="s">
        <v>161</v>
      </c>
      <c r="B10" s="216">
        <v>0</v>
      </c>
      <c r="C10" s="216">
        <v>0</v>
      </c>
      <c r="D10" s="216">
        <v>0</v>
      </c>
      <c r="E10" s="216">
        <v>0</v>
      </c>
      <c r="F10" s="217" t="str">
        <f t="shared" si="2"/>
        <v>-</v>
      </c>
      <c r="G10" s="213" t="str">
        <f t="shared" si="3"/>
        <v>-</v>
      </c>
    </row>
    <row r="11" spans="1:7" s="147" customFormat="1" ht="25.5" x14ac:dyDescent="0.2">
      <c r="A11" s="214" t="s">
        <v>162</v>
      </c>
      <c r="B11" s="212">
        <f>B12</f>
        <v>0</v>
      </c>
      <c r="C11" s="212">
        <f t="shared" ref="C11:E11" si="4">C12</f>
        <v>0</v>
      </c>
      <c r="D11" s="212">
        <f t="shared" si="4"/>
        <v>0</v>
      </c>
      <c r="E11" s="212">
        <f t="shared" si="4"/>
        <v>0</v>
      </c>
      <c r="F11" s="213" t="str">
        <f t="shared" si="2"/>
        <v>-</v>
      </c>
      <c r="G11" s="213" t="str">
        <f t="shared" si="3"/>
        <v>-</v>
      </c>
    </row>
    <row r="12" spans="1:7" x14ac:dyDescent="0.2">
      <c r="A12" s="215" t="s">
        <v>163</v>
      </c>
      <c r="B12" s="216">
        <v>0</v>
      </c>
      <c r="C12" s="146">
        <v>0</v>
      </c>
      <c r="D12" s="216">
        <v>0</v>
      </c>
      <c r="E12" s="146">
        <v>0</v>
      </c>
      <c r="F12" s="217" t="str">
        <f t="shared" si="2"/>
        <v>-</v>
      </c>
      <c r="G12" s="213" t="str">
        <f t="shared" si="3"/>
        <v>-</v>
      </c>
    </row>
    <row r="13" spans="1:7" x14ac:dyDescent="0.2">
      <c r="A13" s="211" t="s">
        <v>164</v>
      </c>
      <c r="B13" s="148">
        <f>B8</f>
        <v>0</v>
      </c>
      <c r="C13" s="212">
        <f>C8</f>
        <v>0</v>
      </c>
      <c r="D13" s="148">
        <f>D8</f>
        <v>0</v>
      </c>
      <c r="E13" s="212">
        <f>E8</f>
        <v>0</v>
      </c>
      <c r="F13" s="149" t="str">
        <f t="shared" si="2"/>
        <v>-</v>
      </c>
      <c r="G13" s="213" t="str">
        <f t="shared" si="3"/>
        <v>-</v>
      </c>
    </row>
    <row r="14" spans="1:7" x14ac:dyDescent="0.2">
      <c r="A14" s="150"/>
      <c r="B14" s="151"/>
      <c r="C14" s="151"/>
      <c r="D14" s="151"/>
      <c r="E14" s="151"/>
      <c r="F14" s="152"/>
      <c r="G14" s="153"/>
    </row>
    <row r="15" spans="1:7" x14ac:dyDescent="0.2">
      <c r="A15" s="227" t="s">
        <v>20</v>
      </c>
      <c r="B15" s="224"/>
      <c r="C15" s="224"/>
      <c r="D15" s="224"/>
      <c r="E15" s="224"/>
      <c r="F15" s="225" t="str">
        <f t="shared" si="2"/>
        <v>-</v>
      </c>
      <c r="G15" s="225" t="str">
        <f t="shared" si="3"/>
        <v>-</v>
      </c>
    </row>
    <row r="16" spans="1:7" x14ac:dyDescent="0.2">
      <c r="A16" s="211" t="s">
        <v>165</v>
      </c>
      <c r="B16" s="212">
        <f>B17+B19</f>
        <v>0</v>
      </c>
      <c r="C16" s="212">
        <f t="shared" ref="C16:E16" si="5">C17+C19</f>
        <v>0</v>
      </c>
      <c r="D16" s="212">
        <f t="shared" si="5"/>
        <v>0</v>
      </c>
      <c r="E16" s="212">
        <f t="shared" si="5"/>
        <v>0</v>
      </c>
      <c r="F16" s="213" t="str">
        <f t="shared" si="2"/>
        <v>-</v>
      </c>
      <c r="G16" s="213" t="str">
        <f t="shared" si="3"/>
        <v>-</v>
      </c>
    </row>
    <row r="17" spans="1:7" ht="25.5" x14ac:dyDescent="0.2">
      <c r="A17" s="214" t="s">
        <v>166</v>
      </c>
      <c r="B17" s="212">
        <f>B18</f>
        <v>0</v>
      </c>
      <c r="C17" s="212">
        <f t="shared" ref="C17:E17" si="6">C18</f>
        <v>0</v>
      </c>
      <c r="D17" s="212">
        <f t="shared" si="6"/>
        <v>0</v>
      </c>
      <c r="E17" s="212">
        <f t="shared" si="6"/>
        <v>0</v>
      </c>
      <c r="F17" s="213" t="str">
        <f t="shared" si="2"/>
        <v>-</v>
      </c>
      <c r="G17" s="213" t="str">
        <f t="shared" si="3"/>
        <v>-</v>
      </c>
    </row>
    <row r="18" spans="1:7" x14ac:dyDescent="0.2">
      <c r="A18" s="215" t="s">
        <v>167</v>
      </c>
      <c r="B18" s="216">
        <v>0</v>
      </c>
      <c r="C18" s="216">
        <v>0</v>
      </c>
      <c r="D18" s="216">
        <v>0</v>
      </c>
      <c r="E18" s="216">
        <v>0</v>
      </c>
      <c r="F18" s="217" t="str">
        <f t="shared" si="2"/>
        <v>-</v>
      </c>
      <c r="G18" s="213" t="str">
        <f t="shared" si="3"/>
        <v>-</v>
      </c>
    </row>
    <row r="19" spans="1:7" s="147" customFormat="1" ht="25.5" x14ac:dyDescent="0.2">
      <c r="A19" s="214" t="s">
        <v>168</v>
      </c>
      <c r="B19" s="212">
        <f>B20+B21</f>
        <v>0</v>
      </c>
      <c r="C19" s="212">
        <f t="shared" ref="C19:E19" si="7">C20+C21</f>
        <v>0</v>
      </c>
      <c r="D19" s="212">
        <f t="shared" si="7"/>
        <v>0</v>
      </c>
      <c r="E19" s="212">
        <f t="shared" si="7"/>
        <v>0</v>
      </c>
      <c r="F19" s="213" t="str">
        <f t="shared" si="2"/>
        <v>-</v>
      </c>
      <c r="G19" s="213" t="str">
        <f t="shared" si="3"/>
        <v>-</v>
      </c>
    </row>
    <row r="20" spans="1:7" ht="25.5" x14ac:dyDescent="0.2">
      <c r="A20" s="215" t="s">
        <v>169</v>
      </c>
      <c r="B20" s="216">
        <v>0</v>
      </c>
      <c r="C20" s="216">
        <v>0</v>
      </c>
      <c r="D20" s="216">
        <v>0</v>
      </c>
      <c r="E20" s="216">
        <v>0</v>
      </c>
      <c r="F20" s="217" t="str">
        <f t="shared" si="2"/>
        <v>-</v>
      </c>
      <c r="G20" s="213" t="str">
        <f t="shared" si="3"/>
        <v>-</v>
      </c>
    </row>
    <row r="21" spans="1:7" ht="25.5" x14ac:dyDescent="0.2">
      <c r="A21" s="226" t="s">
        <v>170</v>
      </c>
      <c r="B21" s="216">
        <v>0</v>
      </c>
      <c r="C21" s="216">
        <v>0</v>
      </c>
      <c r="D21" s="216">
        <v>0</v>
      </c>
      <c r="E21" s="216">
        <v>0</v>
      </c>
      <c r="F21" s="217" t="str">
        <f t="shared" si="2"/>
        <v>-</v>
      </c>
      <c r="G21" s="213" t="str">
        <f t="shared" si="3"/>
        <v>-</v>
      </c>
    </row>
    <row r="22" spans="1:7" x14ac:dyDescent="0.2">
      <c r="A22" s="211" t="s">
        <v>171</v>
      </c>
      <c r="B22" s="148">
        <f>B16</f>
        <v>0</v>
      </c>
      <c r="C22" s="212">
        <f t="shared" ref="C22:E22" si="8">C16</f>
        <v>0</v>
      </c>
      <c r="D22" s="148">
        <f t="shared" si="8"/>
        <v>0</v>
      </c>
      <c r="E22" s="212">
        <f t="shared" si="8"/>
        <v>0</v>
      </c>
      <c r="F22" s="149" t="str">
        <f t="shared" si="2"/>
        <v>-</v>
      </c>
      <c r="G22" s="213" t="str">
        <f t="shared" si="3"/>
        <v>-</v>
      </c>
    </row>
    <row r="23" spans="1:7" x14ac:dyDescent="0.2">
      <c r="B23" s="154"/>
      <c r="C23" s="154"/>
      <c r="D23" s="154"/>
      <c r="E23" s="154"/>
    </row>
    <row r="26" spans="1:7" x14ac:dyDescent="0.2">
      <c r="B26" s="154"/>
      <c r="C26" s="154"/>
      <c r="D26" s="154"/>
      <c r="E26" s="154"/>
      <c r="F26" s="154"/>
      <c r="G26" s="154"/>
    </row>
  </sheetData>
  <mergeCells count="1">
    <mergeCell ref="A3:G3"/>
  </mergeCells>
  <conditionalFormatting sqref="B10:E10">
    <cfRule type="containsBlanks" dxfId="8" priority="4">
      <formula>LEN(TRIM(B10))=0</formula>
    </cfRule>
  </conditionalFormatting>
  <conditionalFormatting sqref="B12:E12">
    <cfRule type="containsBlanks" dxfId="7" priority="3">
      <formula>LEN(TRIM(B12))=0</formula>
    </cfRule>
  </conditionalFormatting>
  <conditionalFormatting sqref="B18:E18">
    <cfRule type="containsBlanks" dxfId="6" priority="2">
      <formula>LEN(TRIM(B18))=0</formula>
    </cfRule>
  </conditionalFormatting>
  <conditionalFormatting sqref="B20:E21">
    <cfRule type="containsBlanks" dxfId="5" priority="1">
      <formula>LEN(TRIM(B20))=0</formula>
    </cfRule>
  </conditionalFormatting>
  <pageMargins left="0.51" right="0.42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3"/>
  <sheetViews>
    <sheetView workbookViewId="0">
      <selection activeCell="D29" sqref="D29"/>
    </sheetView>
  </sheetViews>
  <sheetFormatPr defaultColWidth="9.140625" defaultRowHeight="12.75" x14ac:dyDescent="0.2"/>
  <cols>
    <col min="1" max="1" width="63.28515625" style="130" customWidth="1"/>
    <col min="2" max="3" width="17.28515625" style="130" customWidth="1"/>
    <col min="4" max="4" width="17.7109375" style="130" customWidth="1"/>
    <col min="5" max="5" width="17.28515625" style="130" customWidth="1"/>
    <col min="6" max="6" width="11.140625" style="165" bestFit="1" customWidth="1"/>
    <col min="7" max="7" width="10" style="165" bestFit="1" customWidth="1"/>
    <col min="8" max="16384" width="9.140625" style="130"/>
  </cols>
  <sheetData>
    <row r="1" spans="1:8" s="138" customFormat="1" ht="15.75" x14ac:dyDescent="0.25">
      <c r="A1" s="273" t="s">
        <v>172</v>
      </c>
      <c r="B1" s="273"/>
      <c r="C1" s="273"/>
      <c r="D1" s="273"/>
      <c r="E1" s="273"/>
      <c r="F1" s="273"/>
      <c r="G1" s="273"/>
    </row>
    <row r="2" spans="1:8" x14ac:dyDescent="0.2">
      <c r="A2" s="140"/>
      <c r="B2" s="140"/>
      <c r="C2" s="140"/>
      <c r="D2" s="140"/>
      <c r="E2" s="140"/>
      <c r="F2" s="155"/>
      <c r="G2" s="155"/>
    </row>
    <row r="3" spans="1:8" ht="25.5" x14ac:dyDescent="0.2">
      <c r="A3" s="207" t="s">
        <v>132</v>
      </c>
      <c r="B3" s="141" t="s">
        <v>213</v>
      </c>
      <c r="C3" s="208" t="s">
        <v>210</v>
      </c>
      <c r="D3" s="141" t="s">
        <v>220</v>
      </c>
      <c r="E3" s="208" t="s">
        <v>219</v>
      </c>
      <c r="F3" s="142" t="s">
        <v>157</v>
      </c>
      <c r="G3" s="209" t="s">
        <v>158</v>
      </c>
    </row>
    <row r="4" spans="1:8" s="144" customFormat="1" ht="11.25" x14ac:dyDescent="0.2">
      <c r="A4" s="210">
        <v>1</v>
      </c>
      <c r="B4" s="143">
        <v>2</v>
      </c>
      <c r="C4" s="210">
        <v>3</v>
      </c>
      <c r="D4" s="143">
        <v>4</v>
      </c>
      <c r="E4" s="210">
        <v>5</v>
      </c>
      <c r="F4" s="156" t="s">
        <v>8</v>
      </c>
      <c r="G4" s="228" t="s">
        <v>9</v>
      </c>
    </row>
    <row r="5" spans="1:8" x14ac:dyDescent="0.2">
      <c r="A5" s="227" t="s">
        <v>173</v>
      </c>
      <c r="B5" s="219"/>
      <c r="C5" s="219"/>
      <c r="D5" s="219"/>
      <c r="E5" s="219"/>
      <c r="F5" s="229"/>
      <c r="G5" s="229"/>
    </row>
    <row r="6" spans="1:8" x14ac:dyDescent="0.2">
      <c r="A6" s="214" t="s">
        <v>134</v>
      </c>
      <c r="B6" s="230">
        <f>B7</f>
        <v>0</v>
      </c>
      <c r="C6" s="230">
        <f t="shared" ref="C6:E6" si="0">C7</f>
        <v>0</v>
      </c>
      <c r="D6" s="230">
        <f t="shared" si="0"/>
        <v>0</v>
      </c>
      <c r="E6" s="230">
        <f t="shared" si="0"/>
        <v>0</v>
      </c>
      <c r="F6" s="232" t="str">
        <f>IFERROR(E6/B6*100,"-")</f>
        <v>-</v>
      </c>
      <c r="G6" s="232" t="str">
        <f>IFERROR(E6/D6*100,"-")</f>
        <v>-</v>
      </c>
      <c r="H6" s="159"/>
    </row>
    <row r="7" spans="1:8" x14ac:dyDescent="0.2">
      <c r="A7" s="215" t="s">
        <v>135</v>
      </c>
      <c r="B7" s="231">
        <v>0</v>
      </c>
      <c r="C7" s="231">
        <v>0</v>
      </c>
      <c r="D7" s="231">
        <v>0</v>
      </c>
      <c r="E7" s="231">
        <v>0</v>
      </c>
      <c r="F7" s="233" t="str">
        <f t="shared" ref="F7:F12" si="1">IFERROR(E7/B7*100,"-")</f>
        <v>-</v>
      </c>
      <c r="G7" s="233" t="str">
        <f t="shared" ref="G7:G12" si="2">IFERROR(E7/D7*100,"-")</f>
        <v>-</v>
      </c>
    </row>
    <row r="8" spans="1:8" x14ac:dyDescent="0.2">
      <c r="A8" s="214" t="s">
        <v>138</v>
      </c>
      <c r="B8" s="230">
        <f>B9</f>
        <v>0</v>
      </c>
      <c r="C8" s="230">
        <f t="shared" ref="C8:E8" si="3">C9</f>
        <v>0</v>
      </c>
      <c r="D8" s="230">
        <f t="shared" si="3"/>
        <v>0</v>
      </c>
      <c r="E8" s="230">
        <f t="shared" si="3"/>
        <v>0</v>
      </c>
      <c r="F8" s="232" t="str">
        <f t="shared" si="1"/>
        <v>-</v>
      </c>
      <c r="G8" s="232" t="str">
        <f t="shared" si="2"/>
        <v>-</v>
      </c>
    </row>
    <row r="9" spans="1:8" x14ac:dyDescent="0.2">
      <c r="A9" s="215" t="s">
        <v>139</v>
      </c>
      <c r="B9" s="231">
        <v>0</v>
      </c>
      <c r="C9" s="231">
        <v>0</v>
      </c>
      <c r="D9" s="231">
        <v>0</v>
      </c>
      <c r="E9" s="231">
        <v>0</v>
      </c>
      <c r="F9" s="233" t="str">
        <f t="shared" si="1"/>
        <v>-</v>
      </c>
      <c r="G9" s="233" t="str">
        <f t="shared" si="2"/>
        <v>-</v>
      </c>
    </row>
    <row r="10" spans="1:8" x14ac:dyDescent="0.2">
      <c r="A10" s="214" t="s">
        <v>174</v>
      </c>
      <c r="B10" s="230">
        <f>B11</f>
        <v>0</v>
      </c>
      <c r="C10" s="230">
        <f t="shared" ref="C10:E10" si="4">C11</f>
        <v>0</v>
      </c>
      <c r="D10" s="230">
        <f t="shared" si="4"/>
        <v>0</v>
      </c>
      <c r="E10" s="230">
        <f t="shared" si="4"/>
        <v>0</v>
      </c>
      <c r="F10" s="232" t="str">
        <f t="shared" si="1"/>
        <v>-</v>
      </c>
      <c r="G10" s="232" t="str">
        <f t="shared" si="2"/>
        <v>-</v>
      </c>
    </row>
    <row r="11" spans="1:8" x14ac:dyDescent="0.2">
      <c r="A11" s="215" t="s">
        <v>175</v>
      </c>
      <c r="B11" s="231">
        <v>0</v>
      </c>
      <c r="C11" s="231">
        <v>0</v>
      </c>
      <c r="D11" s="231">
        <v>0</v>
      </c>
      <c r="E11" s="231">
        <v>0</v>
      </c>
      <c r="F11" s="233" t="str">
        <f t="shared" si="1"/>
        <v>-</v>
      </c>
      <c r="G11" s="233" t="str">
        <f t="shared" si="2"/>
        <v>-</v>
      </c>
    </row>
    <row r="12" spans="1:8" x14ac:dyDescent="0.2">
      <c r="A12" s="211" t="s">
        <v>164</v>
      </c>
      <c r="B12" s="162">
        <f>B6+B8+B10</f>
        <v>0</v>
      </c>
      <c r="C12" s="230">
        <f>C6+C8+C10</f>
        <v>0</v>
      </c>
      <c r="D12" s="162">
        <f>D6+D8+D10</f>
        <v>0</v>
      </c>
      <c r="E12" s="230">
        <f>E6+E8+E10</f>
        <v>0</v>
      </c>
      <c r="F12" s="163" t="str">
        <f t="shared" si="1"/>
        <v>-</v>
      </c>
      <c r="G12" s="232" t="str">
        <f t="shared" si="2"/>
        <v>-</v>
      </c>
    </row>
    <row r="13" spans="1:8" x14ac:dyDescent="0.2">
      <c r="B13" s="164"/>
      <c r="C13" s="164"/>
      <c r="D13" s="164"/>
      <c r="E13" s="164"/>
    </row>
    <row r="14" spans="1:8" x14ac:dyDescent="0.2">
      <c r="B14" s="164"/>
      <c r="C14" s="164"/>
      <c r="D14" s="164"/>
      <c r="E14" s="164"/>
    </row>
    <row r="15" spans="1:8" x14ac:dyDescent="0.2">
      <c r="A15" s="227" t="s">
        <v>176</v>
      </c>
      <c r="B15" s="234"/>
      <c r="C15" s="234"/>
      <c r="D15" s="234"/>
      <c r="E15" s="234"/>
      <c r="F15" s="235"/>
      <c r="G15" s="235"/>
    </row>
    <row r="16" spans="1:8" x14ac:dyDescent="0.2">
      <c r="A16" s="214" t="s">
        <v>134</v>
      </c>
      <c r="B16" s="230">
        <f>B17</f>
        <v>0</v>
      </c>
      <c r="C16" s="230">
        <f t="shared" ref="C16:E16" si="5">C17</f>
        <v>0</v>
      </c>
      <c r="D16" s="230">
        <f t="shared" si="5"/>
        <v>0</v>
      </c>
      <c r="E16" s="230">
        <f t="shared" si="5"/>
        <v>0</v>
      </c>
      <c r="F16" s="232" t="str">
        <f t="shared" ref="F16:F21" si="6">IFERROR(E16/B16*100,"-")</f>
        <v>-</v>
      </c>
      <c r="G16" s="232" t="str">
        <f t="shared" ref="G16:G21" si="7">IFERROR(E16/D16*100,"-")</f>
        <v>-</v>
      </c>
    </row>
    <row r="17" spans="1:7" x14ac:dyDescent="0.2">
      <c r="A17" s="215" t="s">
        <v>135</v>
      </c>
      <c r="B17" s="231">
        <v>0</v>
      </c>
      <c r="C17" s="160">
        <v>0</v>
      </c>
      <c r="D17" s="231">
        <v>0</v>
      </c>
      <c r="E17" s="160">
        <v>0</v>
      </c>
      <c r="F17" s="233" t="str">
        <f t="shared" si="6"/>
        <v>-</v>
      </c>
      <c r="G17" s="233" t="str">
        <f t="shared" si="7"/>
        <v>-</v>
      </c>
    </row>
    <row r="18" spans="1:7" x14ac:dyDescent="0.2">
      <c r="A18" s="214" t="s">
        <v>138</v>
      </c>
      <c r="B18" s="230">
        <f>B19+B20</f>
        <v>0</v>
      </c>
      <c r="C18" s="230">
        <f t="shared" ref="C18:E18" si="8">C19+C20</f>
        <v>0</v>
      </c>
      <c r="D18" s="157">
        <f t="shared" si="8"/>
        <v>0</v>
      </c>
      <c r="E18" s="230">
        <f t="shared" si="8"/>
        <v>0</v>
      </c>
      <c r="F18" s="158" t="str">
        <f t="shared" si="6"/>
        <v>-</v>
      </c>
      <c r="G18" s="232" t="str">
        <f t="shared" si="7"/>
        <v>-</v>
      </c>
    </row>
    <row r="19" spans="1:7" x14ac:dyDescent="0.2">
      <c r="A19" s="215" t="s">
        <v>139</v>
      </c>
      <c r="B19" s="231">
        <v>0</v>
      </c>
      <c r="C19" s="160">
        <v>0</v>
      </c>
      <c r="D19" s="231">
        <v>0</v>
      </c>
      <c r="E19" s="160">
        <v>0</v>
      </c>
      <c r="F19" s="233" t="str">
        <f t="shared" si="6"/>
        <v>-</v>
      </c>
      <c r="G19" s="233" t="str">
        <f t="shared" si="7"/>
        <v>-</v>
      </c>
    </row>
    <row r="20" spans="1:7" x14ac:dyDescent="0.2">
      <c r="A20" s="215" t="s">
        <v>140</v>
      </c>
      <c r="B20" s="231">
        <v>0</v>
      </c>
      <c r="C20" s="231">
        <v>0</v>
      </c>
      <c r="D20" s="231">
        <v>0</v>
      </c>
      <c r="E20" s="231">
        <v>0</v>
      </c>
      <c r="F20" s="233" t="str">
        <f t="shared" si="6"/>
        <v>-</v>
      </c>
      <c r="G20" s="233" t="str">
        <f t="shared" si="7"/>
        <v>-</v>
      </c>
    </row>
    <row r="21" spans="1:7" x14ac:dyDescent="0.2">
      <c r="A21" s="211" t="s">
        <v>171</v>
      </c>
      <c r="B21" s="162">
        <f>B16+B18</f>
        <v>0</v>
      </c>
      <c r="C21" s="230">
        <f t="shared" ref="C21:E21" si="9">C16+C18</f>
        <v>0</v>
      </c>
      <c r="D21" s="162">
        <f t="shared" si="9"/>
        <v>0</v>
      </c>
      <c r="E21" s="230">
        <f t="shared" si="9"/>
        <v>0</v>
      </c>
      <c r="F21" s="163" t="str">
        <f t="shared" si="6"/>
        <v>-</v>
      </c>
      <c r="G21" s="232" t="str">
        <f t="shared" si="7"/>
        <v>-</v>
      </c>
    </row>
    <row r="22" spans="1:7" x14ac:dyDescent="0.2">
      <c r="A22" s="91"/>
      <c r="B22" s="92"/>
      <c r="C22" s="92"/>
      <c r="D22" s="92"/>
      <c r="E22" s="92"/>
      <c r="F22" s="161"/>
      <c r="G22" s="161"/>
    </row>
    <row r="23" spans="1:7" x14ac:dyDescent="0.2">
      <c r="A23" s="145"/>
      <c r="B23" s="157"/>
      <c r="C23" s="157"/>
      <c r="D23" s="157"/>
      <c r="E23" s="157"/>
      <c r="F23" s="158"/>
      <c r="G23" s="158"/>
    </row>
  </sheetData>
  <mergeCells count="1">
    <mergeCell ref="A1:G1"/>
  </mergeCells>
  <conditionalFormatting sqref="B7:E7">
    <cfRule type="containsBlanks" dxfId="4" priority="5">
      <formula>LEN(TRIM(B7))=0</formula>
    </cfRule>
  </conditionalFormatting>
  <conditionalFormatting sqref="B9:E9">
    <cfRule type="containsBlanks" dxfId="3" priority="4">
      <formula>LEN(TRIM(B9))=0</formula>
    </cfRule>
  </conditionalFormatting>
  <conditionalFormatting sqref="B11:E11">
    <cfRule type="containsBlanks" dxfId="2" priority="3">
      <formula>LEN(TRIM(B11))=0</formula>
    </cfRule>
  </conditionalFormatting>
  <conditionalFormatting sqref="B17:E17">
    <cfRule type="containsBlanks" dxfId="1" priority="2">
      <formula>LEN(TRIM(B17))=0</formula>
    </cfRule>
  </conditionalFormatting>
  <conditionalFormatting sqref="B19:E20">
    <cfRule type="containsBlanks" dxfId="0" priority="1">
      <formula>LEN(TRIM(B19))=0</formula>
    </cfRule>
  </conditionalFormatting>
  <pageMargins left="0.53" right="0.49" top="0.75" bottom="0.75" header="0.3" footer="0.3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63"/>
  <sheetViews>
    <sheetView topLeftCell="A25" workbookViewId="0">
      <selection activeCell="A165" sqref="A165"/>
    </sheetView>
  </sheetViews>
  <sheetFormatPr defaultRowHeight="11.25" x14ac:dyDescent="0.15"/>
  <cols>
    <col min="1" max="1" width="73.7109375" style="9" customWidth="1"/>
    <col min="2" max="2" width="13.85546875" style="9" customWidth="1"/>
    <col min="3" max="3" width="14.5703125" style="9" customWidth="1"/>
    <col min="4" max="4" width="13.42578125" style="9" customWidth="1"/>
    <col min="5" max="5" width="14.140625" style="9" customWidth="1"/>
    <col min="6" max="16384" width="9.140625" style="9"/>
  </cols>
  <sheetData>
    <row r="1" spans="1:5" ht="12.75" x14ac:dyDescent="0.2">
      <c r="A1" s="251" t="s">
        <v>177</v>
      </c>
      <c r="B1" s="251"/>
      <c r="C1" s="251"/>
      <c r="D1" s="251"/>
      <c r="E1" s="251"/>
    </row>
    <row r="2" spans="1:5" ht="11.25" customHeight="1" x14ac:dyDescent="0.3">
      <c r="A2" s="166"/>
      <c r="B2" s="166"/>
      <c r="C2" s="166"/>
      <c r="D2" s="166"/>
      <c r="E2" s="167"/>
    </row>
    <row r="3" spans="1:5" ht="12.75" x14ac:dyDescent="0.2">
      <c r="A3" s="251" t="s">
        <v>178</v>
      </c>
      <c r="B3" s="251"/>
      <c r="C3" s="251"/>
      <c r="D3" s="251"/>
      <c r="E3" s="251"/>
    </row>
    <row r="4" spans="1:5" ht="34.5" customHeight="1" x14ac:dyDescent="0.25">
      <c r="A4" s="252" t="s">
        <v>179</v>
      </c>
      <c r="B4" s="253"/>
      <c r="C4" s="253"/>
      <c r="D4" s="253"/>
      <c r="E4" s="253"/>
    </row>
    <row r="5" spans="1:5" ht="12.75" customHeight="1" x14ac:dyDescent="0.25">
      <c r="A5" s="168"/>
      <c r="B5" s="168"/>
      <c r="C5" s="168"/>
      <c r="D5" s="168"/>
      <c r="E5" s="168"/>
    </row>
    <row r="6" spans="1:5" ht="14.25" x14ac:dyDescent="0.2">
      <c r="A6" s="254" t="s">
        <v>203</v>
      </c>
      <c r="B6" s="254"/>
      <c r="C6" s="254"/>
      <c r="D6" s="254"/>
      <c r="E6" s="254"/>
    </row>
    <row r="7" spans="1:5" ht="8.25" customHeight="1" thickBot="1" x14ac:dyDescent="0.3">
      <c r="A7" s="169"/>
      <c r="B7" s="169"/>
      <c r="C7" s="169"/>
      <c r="D7" s="169"/>
      <c r="E7" s="170"/>
    </row>
    <row r="8" spans="1:5" s="172" customFormat="1" ht="29.25" customHeight="1" thickBot="1" x14ac:dyDescent="0.2">
      <c r="A8" s="10" t="s">
        <v>5</v>
      </c>
      <c r="B8" s="12" t="s">
        <v>215</v>
      </c>
      <c r="C8" s="12" t="s">
        <v>221</v>
      </c>
      <c r="D8" s="12" t="s">
        <v>222</v>
      </c>
      <c r="E8" s="171" t="s">
        <v>157</v>
      </c>
    </row>
    <row r="9" spans="1:5" s="172" customFormat="1" ht="11.25" customHeight="1" x14ac:dyDescent="0.15">
      <c r="A9" s="107">
        <v>1</v>
      </c>
      <c r="B9" s="173">
        <v>2</v>
      </c>
      <c r="C9" s="174">
        <v>3</v>
      </c>
      <c r="D9" s="173">
        <v>4</v>
      </c>
      <c r="E9" s="18" t="s">
        <v>180</v>
      </c>
    </row>
    <row r="10" spans="1:5" s="172" customFormat="1" ht="12.75" x14ac:dyDescent="0.2">
      <c r="A10" s="175" t="s">
        <v>181</v>
      </c>
      <c r="B10" s="176">
        <f t="shared" ref="B10:D12" si="0">B11</f>
        <v>9832022</v>
      </c>
      <c r="C10" s="176">
        <f t="shared" si="0"/>
        <v>9832022</v>
      </c>
      <c r="D10" s="176">
        <f t="shared" si="0"/>
        <v>9559537.6300000008</v>
      </c>
      <c r="E10" s="177">
        <v>103.68</v>
      </c>
    </row>
    <row r="11" spans="1:5" s="172" customFormat="1" ht="25.5" x14ac:dyDescent="0.2">
      <c r="A11" s="178" t="s">
        <v>182</v>
      </c>
      <c r="B11" s="179">
        <f t="shared" si="0"/>
        <v>9832022</v>
      </c>
      <c r="C11" s="179">
        <f t="shared" si="0"/>
        <v>9832022</v>
      </c>
      <c r="D11" s="179">
        <f t="shared" si="0"/>
        <v>9559537.6300000008</v>
      </c>
      <c r="E11" s="180">
        <v>103.68</v>
      </c>
    </row>
    <row r="12" spans="1:5" s="184" customFormat="1" ht="12.75" x14ac:dyDescent="0.2">
      <c r="A12" s="181" t="s">
        <v>183</v>
      </c>
      <c r="B12" s="74">
        <f t="shared" si="0"/>
        <v>9832022</v>
      </c>
      <c r="C12" s="74">
        <f t="shared" si="0"/>
        <v>9832022</v>
      </c>
      <c r="D12" s="182">
        <f t="shared" si="0"/>
        <v>9559537.6300000008</v>
      </c>
      <c r="E12" s="183">
        <v>103.68</v>
      </c>
    </row>
    <row r="13" spans="1:5" s="184" customFormat="1" ht="15" customHeight="1" x14ac:dyDescent="0.2">
      <c r="A13" s="29" t="s">
        <v>184</v>
      </c>
      <c r="B13" s="30">
        <v>9832022</v>
      </c>
      <c r="C13" s="30">
        <v>9832022</v>
      </c>
      <c r="D13" s="30">
        <v>9559537.6300000008</v>
      </c>
      <c r="E13" s="185">
        <v>103.68</v>
      </c>
    </row>
    <row r="14" spans="1:5" s="184" customFormat="1" ht="12.75" x14ac:dyDescent="0.2">
      <c r="A14" s="80" t="s">
        <v>135</v>
      </c>
      <c r="B14" s="30">
        <v>1067878</v>
      </c>
      <c r="C14" s="30">
        <v>1067878</v>
      </c>
      <c r="D14" s="186">
        <v>1065765.17</v>
      </c>
      <c r="E14" s="185">
        <f t="shared" ref="E14:E21" si="1">D14/C14*100</f>
        <v>99.802146874455687</v>
      </c>
    </row>
    <row r="15" spans="1:5" s="184" customFormat="1" ht="12.75" x14ac:dyDescent="0.2">
      <c r="A15" s="80" t="s">
        <v>137</v>
      </c>
      <c r="B15" s="30">
        <v>212355</v>
      </c>
      <c r="C15" s="30">
        <v>212355</v>
      </c>
      <c r="D15" s="30">
        <v>149018.89000000001</v>
      </c>
      <c r="E15" s="185">
        <f t="shared" si="1"/>
        <v>70.174420192602014</v>
      </c>
    </row>
    <row r="16" spans="1:5" s="184" customFormat="1" ht="12.75" x14ac:dyDescent="0.2">
      <c r="A16" s="80" t="s">
        <v>139</v>
      </c>
      <c r="B16" s="30">
        <v>8179293</v>
      </c>
      <c r="C16" s="30">
        <v>8179293</v>
      </c>
      <c r="D16" s="30">
        <v>7942092.0899999999</v>
      </c>
      <c r="E16" s="185">
        <f t="shared" si="1"/>
        <v>97.099982724668251</v>
      </c>
    </row>
    <row r="17" spans="1:5" s="184" customFormat="1" ht="12.75" x14ac:dyDescent="0.2">
      <c r="A17" s="80" t="s">
        <v>140</v>
      </c>
      <c r="B17" s="30">
        <v>216000</v>
      </c>
      <c r="C17" s="30">
        <v>216000</v>
      </c>
      <c r="D17" s="186">
        <v>216000</v>
      </c>
      <c r="E17" s="185">
        <f t="shared" si="1"/>
        <v>100</v>
      </c>
    </row>
    <row r="18" spans="1:5" s="184" customFormat="1" ht="12.75" x14ac:dyDescent="0.2">
      <c r="A18" s="80" t="s">
        <v>142</v>
      </c>
      <c r="B18" s="30">
        <v>116496</v>
      </c>
      <c r="C18" s="30">
        <v>116496</v>
      </c>
      <c r="D18" s="30">
        <v>153122.76999999999</v>
      </c>
      <c r="E18" s="185">
        <f t="shared" si="1"/>
        <v>131.4403670512292</v>
      </c>
    </row>
    <row r="19" spans="1:5" s="184" customFormat="1" ht="12.75" x14ac:dyDescent="0.2">
      <c r="A19" s="80" t="s">
        <v>143</v>
      </c>
      <c r="B19" s="30">
        <v>5000</v>
      </c>
      <c r="C19" s="30">
        <v>5000</v>
      </c>
      <c r="D19" s="30">
        <v>1192.32</v>
      </c>
      <c r="E19" s="185">
        <f t="shared" si="1"/>
        <v>23.846399999999999</v>
      </c>
    </row>
    <row r="20" spans="1:5" s="184" customFormat="1" ht="12.75" x14ac:dyDescent="0.2">
      <c r="A20" s="80" t="s">
        <v>145</v>
      </c>
      <c r="B20" s="30">
        <v>2000</v>
      </c>
      <c r="C20" s="30">
        <v>2000</v>
      </c>
      <c r="D20" s="30"/>
      <c r="E20" s="185">
        <f>D20/C20*100</f>
        <v>0</v>
      </c>
    </row>
    <row r="21" spans="1:5" s="184" customFormat="1" ht="12.75" x14ac:dyDescent="0.2">
      <c r="A21" s="80" t="s">
        <v>147</v>
      </c>
      <c r="B21" s="30">
        <v>33000</v>
      </c>
      <c r="C21" s="30">
        <v>33000</v>
      </c>
      <c r="D21" s="30">
        <v>32346.39</v>
      </c>
      <c r="E21" s="185">
        <f t="shared" si="1"/>
        <v>98.019363636363636</v>
      </c>
    </row>
    <row r="22" spans="1:5" s="184" customFormat="1" ht="12.75" x14ac:dyDescent="0.2">
      <c r="A22" s="181" t="s">
        <v>185</v>
      </c>
      <c r="B22" s="74">
        <f t="shared" ref="B22:D23" si="2">B23</f>
        <v>116496</v>
      </c>
      <c r="C22" s="74">
        <f t="shared" si="2"/>
        <v>116496</v>
      </c>
      <c r="D22" s="74">
        <f t="shared" si="2"/>
        <v>153122.76999999999</v>
      </c>
      <c r="E22" s="75">
        <f>D22/C22*100</f>
        <v>131.4403670512292</v>
      </c>
    </row>
    <row r="23" spans="1:5" s="172" customFormat="1" ht="12.75" x14ac:dyDescent="0.2">
      <c r="A23" s="178" t="s">
        <v>186</v>
      </c>
      <c r="B23" s="179">
        <f t="shared" si="2"/>
        <v>116496</v>
      </c>
      <c r="C23" s="179">
        <f t="shared" si="2"/>
        <v>116496</v>
      </c>
      <c r="D23" s="179">
        <f t="shared" si="2"/>
        <v>153122.76999999999</v>
      </c>
      <c r="E23" s="180">
        <f>D23/C23*100</f>
        <v>131.4403670512292</v>
      </c>
    </row>
    <row r="24" spans="1:5" s="184" customFormat="1" ht="12.75" x14ac:dyDescent="0.2">
      <c r="A24" s="80" t="s">
        <v>142</v>
      </c>
      <c r="B24" s="30">
        <v>116496</v>
      </c>
      <c r="C24" s="30">
        <v>116496</v>
      </c>
      <c r="D24" s="30">
        <v>153122.76999999999</v>
      </c>
      <c r="E24" s="112">
        <f>D24/C24*100</f>
        <v>131.4403670512292</v>
      </c>
    </row>
    <row r="25" spans="1:5" s="184" customFormat="1" ht="12.75" x14ac:dyDescent="0.2">
      <c r="A25" s="187" t="s">
        <v>66</v>
      </c>
      <c r="B25" s="74">
        <v>96976</v>
      </c>
      <c r="C25" s="74">
        <v>96976</v>
      </c>
      <c r="D25" s="74">
        <f>SUM(D26:D28)</f>
        <v>132316.56</v>
      </c>
      <c r="E25" s="75">
        <f>D25/C25*100</f>
        <v>136.44258373205741</v>
      </c>
    </row>
    <row r="26" spans="1:5" s="184" customFormat="1" ht="12.75" x14ac:dyDescent="0.2">
      <c r="A26" s="188" t="s">
        <v>68</v>
      </c>
      <c r="B26" s="81"/>
      <c r="C26" s="81"/>
      <c r="D26" s="30">
        <v>118552.56</v>
      </c>
      <c r="E26" s="189"/>
    </row>
    <row r="27" spans="1:5" s="184" customFormat="1" ht="12.75" x14ac:dyDescent="0.2">
      <c r="A27" s="188" t="s">
        <v>72</v>
      </c>
      <c r="B27" s="81"/>
      <c r="C27" s="81"/>
      <c r="D27" s="30">
        <v>1800</v>
      </c>
      <c r="E27" s="189"/>
    </row>
    <row r="28" spans="1:5" s="184" customFormat="1" ht="12.75" x14ac:dyDescent="0.2">
      <c r="A28" s="188" t="s">
        <v>74</v>
      </c>
      <c r="B28" s="81"/>
      <c r="C28" s="81"/>
      <c r="D28" s="30">
        <v>11964</v>
      </c>
      <c r="E28" s="189"/>
    </row>
    <row r="29" spans="1:5" s="184" customFormat="1" ht="12.75" x14ac:dyDescent="0.2">
      <c r="A29" s="187" t="s">
        <v>76</v>
      </c>
      <c r="B29" s="74">
        <v>11520</v>
      </c>
      <c r="C29" s="74">
        <v>11520</v>
      </c>
      <c r="D29" s="74">
        <f>D30+D31+D32+D34+D35+D33</f>
        <v>12842.83</v>
      </c>
      <c r="E29" s="75">
        <f>D29/C29*100</f>
        <v>111.48289930555555</v>
      </c>
    </row>
    <row r="30" spans="1:5" s="184" customFormat="1" ht="12.75" x14ac:dyDescent="0.2">
      <c r="A30" s="188" t="s">
        <v>78</v>
      </c>
      <c r="B30" s="74"/>
      <c r="C30" s="74"/>
      <c r="D30" s="30">
        <v>1033.8</v>
      </c>
      <c r="E30" s="75"/>
    </row>
    <row r="31" spans="1:5" s="184" customFormat="1" ht="12.75" x14ac:dyDescent="0.2">
      <c r="A31" s="188" t="s">
        <v>79</v>
      </c>
      <c r="B31" s="81"/>
      <c r="C31" s="81"/>
      <c r="D31" s="30">
        <v>3503.36</v>
      </c>
      <c r="E31" s="189"/>
    </row>
    <row r="32" spans="1:5" s="184" customFormat="1" ht="12.75" x14ac:dyDescent="0.2">
      <c r="A32" s="188" t="s">
        <v>80</v>
      </c>
      <c r="B32" s="81"/>
      <c r="C32" s="81"/>
      <c r="D32" s="30">
        <v>2876.05</v>
      </c>
      <c r="E32" s="189"/>
    </row>
    <row r="33" spans="1:5" s="184" customFormat="1" ht="12.75" x14ac:dyDescent="0.2">
      <c r="A33" s="188" t="s">
        <v>82</v>
      </c>
      <c r="B33" s="81"/>
      <c r="C33" s="81"/>
      <c r="D33" s="30">
        <v>21.72</v>
      </c>
      <c r="E33" s="189"/>
    </row>
    <row r="34" spans="1:5" s="184" customFormat="1" ht="12.75" x14ac:dyDescent="0.2">
      <c r="A34" s="188" t="s">
        <v>94</v>
      </c>
      <c r="B34" s="81"/>
      <c r="C34" s="81"/>
      <c r="D34" s="30">
        <v>3222.52</v>
      </c>
      <c r="E34" s="189"/>
    </row>
    <row r="35" spans="1:5" s="184" customFormat="1" ht="12.75" x14ac:dyDescent="0.2">
      <c r="A35" s="188" t="s">
        <v>95</v>
      </c>
      <c r="B35" s="81"/>
      <c r="C35" s="81"/>
      <c r="D35" s="30">
        <v>2185.38</v>
      </c>
      <c r="E35" s="189"/>
    </row>
    <row r="36" spans="1:5" s="184" customFormat="1" ht="25.5" x14ac:dyDescent="0.2">
      <c r="A36" s="187" t="s">
        <v>112</v>
      </c>
      <c r="B36" s="74">
        <v>8000</v>
      </c>
      <c r="C36" s="74">
        <v>8000</v>
      </c>
      <c r="D36" s="74">
        <v>7963.38</v>
      </c>
      <c r="E36" s="75">
        <f>D36/C36*100</f>
        <v>99.542249999999996</v>
      </c>
    </row>
    <row r="37" spans="1:5" s="184" customFormat="1" ht="12.75" x14ac:dyDescent="0.2">
      <c r="A37" s="190" t="s">
        <v>114</v>
      </c>
      <c r="B37" s="81"/>
      <c r="C37" s="81"/>
      <c r="D37" s="30">
        <v>7963.38</v>
      </c>
      <c r="E37" s="189"/>
    </row>
    <row r="38" spans="1:5" s="184" customFormat="1" ht="25.5" x14ac:dyDescent="0.2">
      <c r="A38" s="181" t="s">
        <v>187</v>
      </c>
      <c r="B38" s="74">
        <f>B39+B45</f>
        <v>1067878</v>
      </c>
      <c r="C38" s="74">
        <f>C39+C45</f>
        <v>1067878</v>
      </c>
      <c r="D38" s="74">
        <f>D39+D45</f>
        <v>1065765.17</v>
      </c>
      <c r="E38" s="75">
        <f>D38/C38*100</f>
        <v>99.802146874455687</v>
      </c>
    </row>
    <row r="39" spans="1:5" s="172" customFormat="1" ht="15" customHeight="1" x14ac:dyDescent="0.2">
      <c r="A39" s="178" t="s">
        <v>188</v>
      </c>
      <c r="B39" s="179">
        <f t="shared" ref="B39:D39" si="3">B40</f>
        <v>1034698</v>
      </c>
      <c r="C39" s="179">
        <f t="shared" si="3"/>
        <v>1034698</v>
      </c>
      <c r="D39" s="179">
        <f t="shared" si="3"/>
        <v>1034698</v>
      </c>
      <c r="E39" s="180">
        <f>D39/C39*100</f>
        <v>100</v>
      </c>
    </row>
    <row r="40" spans="1:5" s="184" customFormat="1" ht="12.75" x14ac:dyDescent="0.2">
      <c r="A40" s="80" t="s">
        <v>135</v>
      </c>
      <c r="B40" s="30">
        <v>1034698</v>
      </c>
      <c r="C40" s="30">
        <v>1034698</v>
      </c>
      <c r="D40" s="186">
        <v>1034698</v>
      </c>
      <c r="E40" s="183">
        <f t="shared" ref="E40:E53" si="4">D40/C40*100</f>
        <v>100</v>
      </c>
    </row>
    <row r="41" spans="1:5" s="184" customFormat="1" ht="12.75" x14ac:dyDescent="0.2">
      <c r="A41" s="187" t="s">
        <v>118</v>
      </c>
      <c r="B41" s="74">
        <v>1034698</v>
      </c>
      <c r="C41" s="74">
        <v>1034698</v>
      </c>
      <c r="D41" s="74">
        <v>1034698</v>
      </c>
      <c r="E41" s="183">
        <f t="shared" si="4"/>
        <v>100</v>
      </c>
    </row>
    <row r="42" spans="1:5" s="184" customFormat="1" ht="12.75" x14ac:dyDescent="0.2">
      <c r="A42" s="190" t="s">
        <v>120</v>
      </c>
      <c r="B42" s="74"/>
      <c r="C42" s="74"/>
      <c r="D42" s="186">
        <v>10000</v>
      </c>
      <c r="E42" s="191"/>
    </row>
    <row r="43" spans="1:5" s="184" customFormat="1" ht="12.75" x14ac:dyDescent="0.2">
      <c r="A43" s="190" t="s">
        <v>123</v>
      </c>
      <c r="B43" s="74"/>
      <c r="C43" s="74"/>
      <c r="D43" s="186">
        <v>159800</v>
      </c>
      <c r="E43" s="191"/>
    </row>
    <row r="44" spans="1:5" s="184" customFormat="1" ht="12.75" x14ac:dyDescent="0.2">
      <c r="A44" s="190" t="s">
        <v>189</v>
      </c>
      <c r="B44" s="74"/>
      <c r="C44" s="74"/>
      <c r="D44" s="186">
        <v>864898</v>
      </c>
      <c r="E44" s="191"/>
    </row>
    <row r="45" spans="1:5" s="172" customFormat="1" ht="12.75" x14ac:dyDescent="0.2">
      <c r="A45" s="178" t="s">
        <v>190</v>
      </c>
      <c r="B45" s="179">
        <f>B46</f>
        <v>33180</v>
      </c>
      <c r="C45" s="179">
        <f>C46</f>
        <v>33180</v>
      </c>
      <c r="D45" s="179">
        <f>D46</f>
        <v>31067.17</v>
      </c>
      <c r="E45" s="180">
        <f t="shared" si="4"/>
        <v>93.632218203737182</v>
      </c>
    </row>
    <row r="46" spans="1:5" s="184" customFormat="1" ht="12.75" x14ac:dyDescent="0.2">
      <c r="A46" s="80" t="s">
        <v>135</v>
      </c>
      <c r="B46" s="30">
        <v>33180</v>
      </c>
      <c r="C46" s="30">
        <v>33180</v>
      </c>
      <c r="D46" s="192">
        <v>31067.17</v>
      </c>
      <c r="E46" s="183">
        <f t="shared" si="4"/>
        <v>93.632218203737182</v>
      </c>
    </row>
    <row r="47" spans="1:5" s="184" customFormat="1" ht="12.75" x14ac:dyDescent="0.2">
      <c r="A47" s="187" t="s">
        <v>66</v>
      </c>
      <c r="B47" s="74">
        <v>3495</v>
      </c>
      <c r="C47" s="74">
        <v>3495</v>
      </c>
      <c r="D47" s="193">
        <f>D48+D49</f>
        <v>1609.17</v>
      </c>
      <c r="E47" s="183">
        <f t="shared" si="4"/>
        <v>46.042060085836908</v>
      </c>
    </row>
    <row r="48" spans="1:5" s="184" customFormat="1" ht="12.75" x14ac:dyDescent="0.2">
      <c r="A48" s="190" t="s">
        <v>69</v>
      </c>
      <c r="B48" s="74"/>
      <c r="C48" s="74"/>
      <c r="D48" s="186">
        <v>1381.26</v>
      </c>
      <c r="E48" s="183"/>
    </row>
    <row r="49" spans="1:5" s="184" customFormat="1" ht="12.75" x14ac:dyDescent="0.2">
      <c r="A49" s="190" t="s">
        <v>74</v>
      </c>
      <c r="B49" s="74"/>
      <c r="C49" s="74"/>
      <c r="D49" s="186">
        <v>227.91</v>
      </c>
      <c r="E49" s="183"/>
    </row>
    <row r="50" spans="1:5" s="184" customFormat="1" ht="12.75" x14ac:dyDescent="0.2">
      <c r="A50" s="187" t="s">
        <v>76</v>
      </c>
      <c r="B50" s="74">
        <v>25185</v>
      </c>
      <c r="C50" s="74">
        <v>25185</v>
      </c>
      <c r="D50" s="193">
        <v>24958</v>
      </c>
      <c r="E50" s="183">
        <f t="shared" si="4"/>
        <v>99.098669843160607</v>
      </c>
    </row>
    <row r="51" spans="1:5" s="184" customFormat="1" ht="12.75" x14ac:dyDescent="0.2">
      <c r="A51" s="190" t="s">
        <v>84</v>
      </c>
      <c r="B51" s="74"/>
      <c r="C51" s="74"/>
      <c r="D51" s="186">
        <v>278</v>
      </c>
      <c r="E51" s="183"/>
    </row>
    <row r="52" spans="1:5" s="184" customFormat="1" ht="12.75" x14ac:dyDescent="0.2">
      <c r="A52" s="190" t="s">
        <v>90</v>
      </c>
      <c r="B52" s="74"/>
      <c r="C52" s="74"/>
      <c r="D52" s="186">
        <v>24680</v>
      </c>
      <c r="E52" s="183"/>
    </row>
    <row r="53" spans="1:5" s="184" customFormat="1" ht="25.5" x14ac:dyDescent="0.2">
      <c r="A53" s="187" t="s">
        <v>112</v>
      </c>
      <c r="B53" s="74">
        <v>4500</v>
      </c>
      <c r="C53" s="74">
        <v>4500</v>
      </c>
      <c r="D53" s="193">
        <v>4500</v>
      </c>
      <c r="E53" s="183">
        <f t="shared" si="4"/>
        <v>100</v>
      </c>
    </row>
    <row r="54" spans="1:5" s="184" customFormat="1" ht="12.75" x14ac:dyDescent="0.2">
      <c r="A54" s="190" t="s">
        <v>114</v>
      </c>
      <c r="B54" s="74"/>
      <c r="C54" s="74"/>
      <c r="D54" s="186">
        <v>4500</v>
      </c>
      <c r="E54" s="183"/>
    </row>
    <row r="55" spans="1:5" s="184" customFormat="1" ht="12.75" x14ac:dyDescent="0.2">
      <c r="A55" s="181" t="s">
        <v>191</v>
      </c>
      <c r="B55" s="74">
        <f>B56+B111+B131+B141</f>
        <v>8647648</v>
      </c>
      <c r="C55" s="74">
        <f>C56+C111+C131+C141</f>
        <v>8647648</v>
      </c>
      <c r="D55" s="193">
        <f>D56+D111+D131+D141</f>
        <v>8340649.6899999995</v>
      </c>
      <c r="E55" s="75">
        <f>D55/C55*100</f>
        <v>96.449921296519008</v>
      </c>
    </row>
    <row r="56" spans="1:5" s="172" customFormat="1" ht="12.75" x14ac:dyDescent="0.2">
      <c r="A56" s="194" t="s">
        <v>192</v>
      </c>
      <c r="B56" s="179">
        <v>8022193</v>
      </c>
      <c r="C56" s="179">
        <v>8022193</v>
      </c>
      <c r="D56" s="179">
        <v>7797103.3700000001</v>
      </c>
      <c r="E56" s="180">
        <f>D56/C56*100</f>
        <v>97.194163366550768</v>
      </c>
    </row>
    <row r="57" spans="1:5" s="184" customFormat="1" ht="12.75" x14ac:dyDescent="0.2">
      <c r="A57" s="80" t="s">
        <v>137</v>
      </c>
      <c r="B57" s="30">
        <v>130355</v>
      </c>
      <c r="C57" s="30">
        <v>130355</v>
      </c>
      <c r="D57" s="30">
        <v>96750.76</v>
      </c>
      <c r="E57" s="112">
        <f>D57/C57*100</f>
        <v>74.220981166813687</v>
      </c>
    </row>
    <row r="58" spans="1:5" s="184" customFormat="1" ht="12.75" x14ac:dyDescent="0.2">
      <c r="A58" s="187" t="s">
        <v>66</v>
      </c>
      <c r="B58" s="74">
        <v>91200</v>
      </c>
      <c r="C58" s="74">
        <v>91200</v>
      </c>
      <c r="D58" s="74">
        <f>SUM(D59:D61)</f>
        <v>71316.59</v>
      </c>
      <c r="E58" s="75">
        <f>D58/C58*100</f>
        <v>78.198015350877199</v>
      </c>
    </row>
    <row r="59" spans="1:5" s="184" customFormat="1" ht="12.75" x14ac:dyDescent="0.2">
      <c r="A59" s="188" t="s">
        <v>68</v>
      </c>
      <c r="B59" s="81"/>
      <c r="C59" s="81"/>
      <c r="D59" s="30">
        <v>63621.02</v>
      </c>
      <c r="E59" s="189"/>
    </row>
    <row r="60" spans="1:5" s="184" customFormat="1" ht="12.75" x14ac:dyDescent="0.2">
      <c r="A60" s="188" t="s">
        <v>72</v>
      </c>
      <c r="B60" s="81"/>
      <c r="C60" s="81"/>
      <c r="D60" s="30">
        <v>1000</v>
      </c>
      <c r="E60" s="189"/>
    </row>
    <row r="61" spans="1:5" s="184" customFormat="1" ht="12.75" x14ac:dyDescent="0.2">
      <c r="A61" s="188" t="s">
        <v>74</v>
      </c>
      <c r="B61" s="81"/>
      <c r="C61" s="81"/>
      <c r="D61" s="30">
        <v>6695.57</v>
      </c>
      <c r="E61" s="189"/>
    </row>
    <row r="62" spans="1:5" s="184" customFormat="1" ht="12.75" x14ac:dyDescent="0.2">
      <c r="A62" s="187" t="s">
        <v>76</v>
      </c>
      <c r="B62" s="74">
        <v>32155</v>
      </c>
      <c r="C62" s="74">
        <v>32155</v>
      </c>
      <c r="D62" s="74">
        <f>SUM(D63:D69)</f>
        <v>20769.870000000003</v>
      </c>
      <c r="E62" s="75">
        <f>D62/C62*100</f>
        <v>64.592971544083355</v>
      </c>
    </row>
    <row r="63" spans="1:5" s="184" customFormat="1" ht="12.75" x14ac:dyDescent="0.2">
      <c r="A63" s="188" t="s">
        <v>78</v>
      </c>
      <c r="B63" s="81"/>
      <c r="C63" s="81"/>
      <c r="D63" s="30">
        <v>4702.9799999999996</v>
      </c>
      <c r="E63" s="189"/>
    </row>
    <row r="64" spans="1:5" s="184" customFormat="1" ht="12.75" x14ac:dyDescent="0.2">
      <c r="A64" s="188" t="s">
        <v>79</v>
      </c>
      <c r="B64" s="81"/>
      <c r="C64" s="81"/>
      <c r="D64" s="30">
        <v>220</v>
      </c>
      <c r="E64" s="189"/>
    </row>
    <row r="65" spans="1:5" s="184" customFormat="1" ht="12.75" x14ac:dyDescent="0.2">
      <c r="A65" s="188" t="s">
        <v>80</v>
      </c>
      <c r="B65" s="81"/>
      <c r="C65" s="81"/>
      <c r="D65" s="30">
        <v>10222.49</v>
      </c>
      <c r="E65" s="189"/>
    </row>
    <row r="66" spans="1:5" s="184" customFormat="1" ht="12.75" x14ac:dyDescent="0.2">
      <c r="A66" s="188" t="s">
        <v>82</v>
      </c>
      <c r="B66" s="81"/>
      <c r="C66" s="81"/>
      <c r="D66" s="30">
        <v>685.42</v>
      </c>
      <c r="E66" s="189"/>
    </row>
    <row r="67" spans="1:5" s="184" customFormat="1" ht="12.75" x14ac:dyDescent="0.2">
      <c r="A67" s="188" t="s">
        <v>92</v>
      </c>
      <c r="B67" s="81"/>
      <c r="C67" s="81"/>
      <c r="D67" s="30">
        <v>2326.79</v>
      </c>
      <c r="E67" s="189"/>
    </row>
    <row r="68" spans="1:5" s="184" customFormat="1" ht="12.75" x14ac:dyDescent="0.2">
      <c r="A68" s="188" t="s">
        <v>95</v>
      </c>
      <c r="B68" s="81"/>
      <c r="C68" s="81"/>
      <c r="D68" s="30">
        <v>59.11</v>
      </c>
      <c r="E68" s="189"/>
    </row>
    <row r="69" spans="1:5" s="184" customFormat="1" ht="12.75" x14ac:dyDescent="0.2">
      <c r="A69" s="188" t="s">
        <v>103</v>
      </c>
      <c r="B69" s="81"/>
      <c r="C69" s="81"/>
      <c r="D69" s="30">
        <v>2553.08</v>
      </c>
      <c r="E69" s="189"/>
    </row>
    <row r="70" spans="1:5" s="184" customFormat="1" ht="25.5" x14ac:dyDescent="0.2">
      <c r="A70" s="187" t="s">
        <v>112</v>
      </c>
      <c r="B70" s="74">
        <v>7000</v>
      </c>
      <c r="C70" s="74">
        <v>7000</v>
      </c>
      <c r="D70" s="74">
        <f>D71</f>
        <v>4544.3</v>
      </c>
      <c r="E70" s="75">
        <f>D70/C70*100</f>
        <v>64.91857142857144</v>
      </c>
    </row>
    <row r="71" spans="1:5" s="184" customFormat="1" ht="12.75" x14ac:dyDescent="0.2">
      <c r="A71" s="188" t="s">
        <v>114</v>
      </c>
      <c r="B71" s="30"/>
      <c r="C71" s="30"/>
      <c r="D71" s="30">
        <v>4544.3</v>
      </c>
      <c r="E71" s="189"/>
    </row>
    <row r="72" spans="1:5" s="184" customFormat="1" ht="12.75" x14ac:dyDescent="0.2">
      <c r="A72" s="246" t="s">
        <v>231</v>
      </c>
      <c r="B72" s="30"/>
      <c r="C72" s="30"/>
      <c r="D72" s="30">
        <v>120</v>
      </c>
      <c r="E72" s="189"/>
    </row>
    <row r="73" spans="1:5" s="184" customFormat="1" ht="12.75" x14ac:dyDescent="0.2">
      <c r="A73" s="188" t="s">
        <v>228</v>
      </c>
      <c r="B73" s="30"/>
      <c r="C73" s="30"/>
      <c r="D73" s="30">
        <v>120</v>
      </c>
      <c r="E73" s="189"/>
    </row>
    <row r="74" spans="1:5" s="184" customFormat="1" ht="12.75" x14ac:dyDescent="0.2">
      <c r="A74" s="80" t="s">
        <v>139</v>
      </c>
      <c r="B74" s="30">
        <f>B75+B80+B103</f>
        <v>7866838</v>
      </c>
      <c r="C74" s="30">
        <f>C75+C80+C103</f>
        <v>7866838</v>
      </c>
      <c r="D74" s="30">
        <v>7699160.29</v>
      </c>
      <c r="E74" s="112">
        <f>D74/C74*100</f>
        <v>97.86855010869678</v>
      </c>
    </row>
    <row r="75" spans="1:5" s="184" customFormat="1" ht="12.75" x14ac:dyDescent="0.2">
      <c r="A75" s="187" t="s">
        <v>66</v>
      </c>
      <c r="B75" s="74">
        <v>6930000</v>
      </c>
      <c r="C75" s="74">
        <v>6930000</v>
      </c>
      <c r="D75" s="74">
        <f>SUM(D76:D79)</f>
        <v>6845909.3600000003</v>
      </c>
      <c r="E75" s="75">
        <f>D75/C75*100</f>
        <v>98.786570851370854</v>
      </c>
    </row>
    <row r="76" spans="1:5" s="184" customFormat="1" ht="12.75" x14ac:dyDescent="0.2">
      <c r="A76" s="188" t="s">
        <v>68</v>
      </c>
      <c r="B76" s="81"/>
      <c r="C76" s="81"/>
      <c r="D76" s="30">
        <v>5389794.8300000001</v>
      </c>
      <c r="E76" s="189"/>
    </row>
    <row r="77" spans="1:5" s="184" customFormat="1" ht="12.75" x14ac:dyDescent="0.2">
      <c r="A77" s="188" t="s">
        <v>69</v>
      </c>
      <c r="B77" s="81"/>
      <c r="C77" s="81"/>
      <c r="D77" s="30">
        <v>484259.94</v>
      </c>
      <c r="E77" s="189"/>
    </row>
    <row r="78" spans="1:5" s="184" customFormat="1" ht="12.75" x14ac:dyDescent="0.2">
      <c r="A78" s="188" t="s">
        <v>72</v>
      </c>
      <c r="B78" s="81"/>
      <c r="C78" s="81"/>
      <c r="D78" s="30">
        <v>215588.46</v>
      </c>
      <c r="E78" s="189"/>
    </row>
    <row r="79" spans="1:5" s="184" customFormat="1" ht="12.75" x14ac:dyDescent="0.2">
      <c r="A79" s="188" t="s">
        <v>74</v>
      </c>
      <c r="B79" s="81"/>
      <c r="C79" s="81"/>
      <c r="D79" s="30">
        <v>756266.13</v>
      </c>
      <c r="E79" s="189"/>
    </row>
    <row r="80" spans="1:5" s="184" customFormat="1" ht="12.75" x14ac:dyDescent="0.2">
      <c r="A80" s="187" t="s">
        <v>76</v>
      </c>
      <c r="B80" s="74">
        <v>932838</v>
      </c>
      <c r="C80" s="74">
        <v>932838</v>
      </c>
      <c r="D80" s="74">
        <f>SUM(D81:D102)</f>
        <v>850735.54000000015</v>
      </c>
      <c r="E80" s="75">
        <f>D80/C80*100</f>
        <v>91.198636847984332</v>
      </c>
    </row>
    <row r="81" spans="1:5" s="184" customFormat="1" ht="12.75" x14ac:dyDescent="0.2">
      <c r="A81" s="188" t="s">
        <v>78</v>
      </c>
      <c r="B81" s="81"/>
      <c r="C81" s="81"/>
      <c r="D81" s="30">
        <v>3040.3</v>
      </c>
      <c r="E81" s="189"/>
    </row>
    <row r="82" spans="1:5" s="184" customFormat="1" ht="12.75" x14ac:dyDescent="0.2">
      <c r="A82" s="188" t="s">
        <v>79</v>
      </c>
      <c r="B82" s="81"/>
      <c r="C82" s="81"/>
      <c r="D82" s="30">
        <v>222779.3</v>
      </c>
      <c r="E82" s="189"/>
    </row>
    <row r="83" spans="1:5" s="184" customFormat="1" ht="12.75" x14ac:dyDescent="0.2">
      <c r="A83" s="188" t="s">
        <v>80</v>
      </c>
      <c r="B83" s="81"/>
      <c r="C83" s="81"/>
      <c r="D83" s="30">
        <v>265.75</v>
      </c>
      <c r="E83" s="189"/>
    </row>
    <row r="84" spans="1:5" s="184" customFormat="1" ht="12.75" x14ac:dyDescent="0.2">
      <c r="A84" s="188" t="s">
        <v>82</v>
      </c>
      <c r="B84" s="81"/>
      <c r="C84" s="81"/>
      <c r="D84" s="30">
        <v>25158.89</v>
      </c>
      <c r="E84" s="189"/>
    </row>
    <row r="85" spans="1:5" s="184" customFormat="1" ht="12.75" x14ac:dyDescent="0.2">
      <c r="A85" s="188" t="s">
        <v>84</v>
      </c>
      <c r="B85" s="81"/>
      <c r="C85" s="81"/>
      <c r="D85" s="30">
        <v>269083.56</v>
      </c>
      <c r="E85" s="189"/>
    </row>
    <row r="86" spans="1:5" s="184" customFormat="1" ht="12.75" x14ac:dyDescent="0.2">
      <c r="A86" s="188" t="s">
        <v>86</v>
      </c>
      <c r="B86" s="81"/>
      <c r="C86" s="81"/>
      <c r="D86" s="30">
        <v>23482.41</v>
      </c>
      <c r="E86" s="189"/>
    </row>
    <row r="87" spans="1:5" s="184" customFormat="1" ht="12.75" x14ac:dyDescent="0.2">
      <c r="A87" s="188" t="s">
        <v>89</v>
      </c>
      <c r="B87" s="81"/>
      <c r="C87" s="81"/>
      <c r="D87" s="30">
        <v>13501.14</v>
      </c>
      <c r="E87" s="189"/>
    </row>
    <row r="88" spans="1:5" s="184" customFormat="1" ht="12.75" x14ac:dyDescent="0.2">
      <c r="A88" s="188" t="s">
        <v>91</v>
      </c>
      <c r="B88" s="81"/>
      <c r="C88" s="81"/>
      <c r="D88" s="30">
        <v>312.5</v>
      </c>
      <c r="E88" s="189"/>
    </row>
    <row r="89" spans="1:5" s="184" customFormat="1" ht="12.75" x14ac:dyDescent="0.2">
      <c r="A89" s="188" t="s">
        <v>92</v>
      </c>
      <c r="B89" s="81"/>
      <c r="C89" s="81"/>
      <c r="D89" s="30">
        <v>12726.06</v>
      </c>
      <c r="E89" s="189"/>
    </row>
    <row r="90" spans="1:5" s="184" customFormat="1" ht="12.75" x14ac:dyDescent="0.2">
      <c r="A90" s="188" t="s">
        <v>93</v>
      </c>
      <c r="B90" s="81"/>
      <c r="C90" s="81"/>
      <c r="D90" s="30">
        <v>7914.23</v>
      </c>
      <c r="E90" s="189"/>
    </row>
    <row r="91" spans="1:5" s="184" customFormat="1" ht="12.75" x14ac:dyDescent="0.2">
      <c r="A91" s="188" t="s">
        <v>94</v>
      </c>
      <c r="B91" s="81"/>
      <c r="C91" s="81"/>
      <c r="D91" s="30">
        <v>812.77</v>
      </c>
      <c r="E91" s="189"/>
    </row>
    <row r="92" spans="1:5" s="184" customFormat="1" ht="12.75" x14ac:dyDescent="0.2">
      <c r="A92" s="188" t="s">
        <v>95</v>
      </c>
      <c r="B92" s="81"/>
      <c r="C92" s="81"/>
      <c r="D92" s="30">
        <v>66734.44</v>
      </c>
      <c r="E92" s="189"/>
    </row>
    <row r="93" spans="1:5" s="184" customFormat="1" ht="12.75" x14ac:dyDescent="0.2">
      <c r="A93" s="188" t="s">
        <v>96</v>
      </c>
      <c r="B93" s="81"/>
      <c r="C93" s="81"/>
      <c r="D93" s="30">
        <v>27662.73</v>
      </c>
      <c r="E93" s="189"/>
    </row>
    <row r="94" spans="1:5" s="184" customFormat="1" ht="12.75" x14ac:dyDescent="0.2">
      <c r="A94" s="188" t="s">
        <v>97</v>
      </c>
      <c r="B94" s="81"/>
      <c r="C94" s="81"/>
      <c r="D94" s="30">
        <v>15245.48</v>
      </c>
      <c r="E94" s="189"/>
    </row>
    <row r="95" spans="1:5" s="184" customFormat="1" ht="12.75" x14ac:dyDescent="0.2">
      <c r="A95" s="188" t="s">
        <v>232</v>
      </c>
      <c r="B95" s="81"/>
      <c r="C95" s="81"/>
      <c r="D95" s="30">
        <v>84880.42</v>
      </c>
      <c r="E95" s="189"/>
    </row>
    <row r="96" spans="1:5" s="184" customFormat="1" ht="12.75" x14ac:dyDescent="0.2">
      <c r="A96" s="188" t="s">
        <v>99</v>
      </c>
      <c r="B96" s="81"/>
      <c r="C96" s="81"/>
      <c r="D96" s="30">
        <v>2039.11</v>
      </c>
      <c r="E96" s="189"/>
    </row>
    <row r="97" spans="1:5" s="184" customFormat="1" ht="12.75" customHeight="1" x14ac:dyDescent="0.2">
      <c r="A97" s="188" t="s">
        <v>193</v>
      </c>
      <c r="B97" s="81"/>
      <c r="C97" s="81"/>
      <c r="D97" s="30">
        <v>11495.67</v>
      </c>
      <c r="E97" s="189"/>
    </row>
    <row r="98" spans="1:5" s="184" customFormat="1" ht="12.75" x14ac:dyDescent="0.2">
      <c r="A98" s="188" t="s">
        <v>102</v>
      </c>
      <c r="B98" s="81"/>
      <c r="C98" s="81"/>
      <c r="D98" s="30">
        <v>36182.78</v>
      </c>
      <c r="E98" s="189"/>
    </row>
    <row r="99" spans="1:5" s="184" customFormat="1" ht="12.75" x14ac:dyDescent="0.2">
      <c r="A99" s="188" t="s">
        <v>233</v>
      </c>
      <c r="B99" s="81"/>
      <c r="C99" s="81"/>
      <c r="D99" s="30">
        <v>52</v>
      </c>
      <c r="E99" s="189"/>
    </row>
    <row r="100" spans="1:5" s="184" customFormat="1" ht="12.75" x14ac:dyDescent="0.2">
      <c r="A100" s="188" t="s">
        <v>104</v>
      </c>
      <c r="B100" s="81"/>
      <c r="C100" s="81"/>
      <c r="D100" s="30">
        <v>25857.46</v>
      </c>
      <c r="E100" s="189"/>
    </row>
    <row r="101" spans="1:5" s="184" customFormat="1" ht="12.75" x14ac:dyDescent="0.2">
      <c r="A101" s="188" t="s">
        <v>234</v>
      </c>
      <c r="B101" s="81"/>
      <c r="C101" s="81"/>
      <c r="D101" s="30">
        <v>331.81</v>
      </c>
      <c r="E101" s="189"/>
    </row>
    <row r="102" spans="1:5" s="184" customFormat="1" ht="12.75" x14ac:dyDescent="0.2">
      <c r="A102" s="188" t="s">
        <v>106</v>
      </c>
      <c r="B102" s="81"/>
      <c r="C102" s="81"/>
      <c r="D102" s="30">
        <v>1176.73</v>
      </c>
      <c r="E102" s="189"/>
    </row>
    <row r="103" spans="1:5" s="184" customFormat="1" ht="12.75" x14ac:dyDescent="0.2">
      <c r="A103" s="187" t="s">
        <v>107</v>
      </c>
      <c r="B103" s="74">
        <v>4000</v>
      </c>
      <c r="C103" s="74">
        <v>4000</v>
      </c>
      <c r="D103" s="74">
        <f>D104+D105</f>
        <v>2766.72</v>
      </c>
      <c r="E103" s="75">
        <f>D103/C103*100</f>
        <v>69.167999999999992</v>
      </c>
    </row>
    <row r="104" spans="1:5" s="184" customFormat="1" ht="12.75" x14ac:dyDescent="0.2">
      <c r="A104" s="188" t="s">
        <v>109</v>
      </c>
      <c r="B104" s="81"/>
      <c r="C104" s="81"/>
      <c r="D104" s="30">
        <v>2263.4299999999998</v>
      </c>
      <c r="E104" s="189"/>
    </row>
    <row r="105" spans="1:5" s="184" customFormat="1" ht="12.75" x14ac:dyDescent="0.2">
      <c r="A105" s="188" t="s">
        <v>111</v>
      </c>
      <c r="B105" s="81"/>
      <c r="C105" s="81"/>
      <c r="D105" s="30">
        <v>503.29</v>
      </c>
      <c r="E105" s="189"/>
    </row>
    <row r="106" spans="1:5" s="184" customFormat="1" ht="12.75" x14ac:dyDescent="0.2">
      <c r="A106" s="80" t="s">
        <v>143</v>
      </c>
      <c r="B106" s="30">
        <v>5000</v>
      </c>
      <c r="C106" s="30">
        <v>5000</v>
      </c>
      <c r="D106" s="30">
        <f>D109</f>
        <v>1192.32</v>
      </c>
      <c r="E106" s="112">
        <f>D106/C106*100</f>
        <v>23.846399999999999</v>
      </c>
    </row>
    <row r="107" spans="1:5" s="184" customFormat="1" ht="12.75" x14ac:dyDescent="0.2">
      <c r="A107" s="187" t="s">
        <v>66</v>
      </c>
      <c r="B107" s="74">
        <v>1165</v>
      </c>
      <c r="C107" s="74">
        <v>1165</v>
      </c>
      <c r="D107" s="74"/>
      <c r="E107" s="75"/>
    </row>
    <row r="108" spans="1:5" s="184" customFormat="1" ht="12.75" x14ac:dyDescent="0.2">
      <c r="A108" s="188" t="s">
        <v>68</v>
      </c>
      <c r="B108" s="81"/>
      <c r="C108" s="81"/>
      <c r="D108" s="30"/>
      <c r="E108" s="189"/>
    </row>
    <row r="109" spans="1:5" s="184" customFormat="1" ht="12.75" x14ac:dyDescent="0.2">
      <c r="A109" s="187" t="s">
        <v>76</v>
      </c>
      <c r="B109" s="74">
        <v>3835</v>
      </c>
      <c r="C109" s="74">
        <v>3835</v>
      </c>
      <c r="D109" s="74">
        <f>SUM(D110:D110)</f>
        <v>1192.32</v>
      </c>
      <c r="E109" s="75">
        <f>D109/C109*100</f>
        <v>31.090482398956976</v>
      </c>
    </row>
    <row r="110" spans="1:5" s="184" customFormat="1" ht="12.75" x14ac:dyDescent="0.2">
      <c r="A110" s="188" t="s">
        <v>232</v>
      </c>
      <c r="B110" s="81"/>
      <c r="C110" s="81"/>
      <c r="D110" s="30">
        <v>1192.32</v>
      </c>
      <c r="E110" s="189"/>
    </row>
    <row r="111" spans="1:5" s="172" customFormat="1" ht="13.5" customHeight="1" x14ac:dyDescent="0.2">
      <c r="A111" s="178" t="s">
        <v>194</v>
      </c>
      <c r="B111" s="179">
        <f>B112+B122+B127+B129+B119</f>
        <v>367455</v>
      </c>
      <c r="C111" s="179">
        <f>C112+C122+C127+C129+C119</f>
        <v>367455</v>
      </c>
      <c r="D111" s="179">
        <v>320655</v>
      </c>
      <c r="E111" s="180">
        <f>D111/C111*100</f>
        <v>87.263746581214036</v>
      </c>
    </row>
    <row r="112" spans="1:5" s="184" customFormat="1" ht="12.75" x14ac:dyDescent="0.2">
      <c r="A112" s="80" t="s">
        <v>137</v>
      </c>
      <c r="B112" s="30">
        <f>B113</f>
        <v>51000</v>
      </c>
      <c r="C112" s="30">
        <f>C113</f>
        <v>51000</v>
      </c>
      <c r="D112" s="30">
        <v>43956.7</v>
      </c>
      <c r="E112" s="112">
        <f>D112/C112*100</f>
        <v>86.189607843137253</v>
      </c>
    </row>
    <row r="113" spans="1:5" s="184" customFormat="1" ht="12.75" x14ac:dyDescent="0.2">
      <c r="A113" s="187" t="s">
        <v>118</v>
      </c>
      <c r="B113" s="74">
        <v>51000</v>
      </c>
      <c r="C113" s="74">
        <v>51000</v>
      </c>
      <c r="D113" s="74">
        <f>SUM(D114:D118)</f>
        <v>43956.7</v>
      </c>
      <c r="E113" s="75">
        <f>D113/C113*100</f>
        <v>86.189607843137253</v>
      </c>
    </row>
    <row r="114" spans="1:5" s="184" customFormat="1" ht="12.75" x14ac:dyDescent="0.2">
      <c r="A114" s="188" t="s">
        <v>120</v>
      </c>
      <c r="B114" s="81"/>
      <c r="C114" s="81"/>
      <c r="D114" s="30">
        <v>3525.37</v>
      </c>
      <c r="E114" s="189"/>
    </row>
    <row r="115" spans="1:5" s="184" customFormat="1" ht="12.75" x14ac:dyDescent="0.2">
      <c r="A115" s="188" t="s">
        <v>121</v>
      </c>
      <c r="B115" s="81"/>
      <c r="C115" s="81"/>
      <c r="D115" s="30">
        <v>5781.85</v>
      </c>
      <c r="E115" s="189"/>
    </row>
    <row r="116" spans="1:5" s="184" customFormat="1" ht="12.75" x14ac:dyDescent="0.2">
      <c r="A116" s="188" t="s">
        <v>235</v>
      </c>
      <c r="B116" s="81"/>
      <c r="C116" s="81"/>
      <c r="D116" s="30">
        <v>5864.12</v>
      </c>
      <c r="E116" s="189"/>
    </row>
    <row r="117" spans="1:5" s="184" customFormat="1" ht="12.75" x14ac:dyDescent="0.2">
      <c r="A117" s="188" t="s">
        <v>123</v>
      </c>
      <c r="B117" s="81"/>
      <c r="C117" s="81"/>
      <c r="D117" s="30">
        <v>22055.75</v>
      </c>
      <c r="E117" s="189"/>
    </row>
    <row r="118" spans="1:5" s="184" customFormat="1" ht="12.75" x14ac:dyDescent="0.2">
      <c r="A118" s="188" t="s">
        <v>124</v>
      </c>
      <c r="B118" s="81"/>
      <c r="C118" s="81"/>
      <c r="D118" s="30">
        <v>6729.61</v>
      </c>
      <c r="E118" s="189"/>
    </row>
    <row r="119" spans="1:5" s="184" customFormat="1" ht="12.75" x14ac:dyDescent="0.2">
      <c r="A119" s="80" t="s">
        <v>139</v>
      </c>
      <c r="B119" s="30">
        <v>96455</v>
      </c>
      <c r="C119" s="30">
        <v>96455</v>
      </c>
      <c r="D119" s="30">
        <v>60698.3</v>
      </c>
      <c r="E119" s="112">
        <v>0</v>
      </c>
    </row>
    <row r="120" spans="1:5" s="184" customFormat="1" ht="12.75" x14ac:dyDescent="0.2">
      <c r="A120" s="187" t="s">
        <v>118</v>
      </c>
      <c r="B120" s="74">
        <v>96455</v>
      </c>
      <c r="C120" s="74">
        <v>96455</v>
      </c>
      <c r="D120" s="30">
        <v>60698.3</v>
      </c>
      <c r="E120" s="189"/>
    </row>
    <row r="121" spans="1:5" s="184" customFormat="1" ht="12.75" x14ac:dyDescent="0.2">
      <c r="A121" s="190" t="s">
        <v>126</v>
      </c>
      <c r="B121" s="81"/>
      <c r="C121" s="81"/>
      <c r="D121" s="30">
        <v>60698.3</v>
      </c>
      <c r="E121" s="189"/>
    </row>
    <row r="122" spans="1:5" s="184" customFormat="1" ht="12.75" x14ac:dyDescent="0.2">
      <c r="A122" s="80" t="s">
        <v>140</v>
      </c>
      <c r="B122" s="30">
        <f>B123</f>
        <v>216000</v>
      </c>
      <c r="C122" s="30">
        <f>C123</f>
        <v>216000</v>
      </c>
      <c r="D122" s="30">
        <v>216000</v>
      </c>
      <c r="E122" s="112">
        <f>D122/C122*100</f>
        <v>100</v>
      </c>
    </row>
    <row r="123" spans="1:5" s="184" customFormat="1" ht="12.75" x14ac:dyDescent="0.2">
      <c r="A123" s="187" t="s">
        <v>118</v>
      </c>
      <c r="B123" s="74">
        <v>216000</v>
      </c>
      <c r="C123" s="74">
        <v>216000</v>
      </c>
      <c r="D123" s="74">
        <v>216000</v>
      </c>
      <c r="E123" s="75">
        <f>D123/C123*100</f>
        <v>100</v>
      </c>
    </row>
    <row r="124" spans="1:5" s="184" customFormat="1" ht="12.75" x14ac:dyDescent="0.2">
      <c r="A124" s="190" t="s">
        <v>121</v>
      </c>
      <c r="B124" s="74"/>
      <c r="C124" s="74"/>
      <c r="D124" s="186">
        <v>15700</v>
      </c>
      <c r="E124" s="75"/>
    </row>
    <row r="125" spans="1:5" s="184" customFormat="1" ht="12.75" x14ac:dyDescent="0.2">
      <c r="A125" s="190" t="s">
        <v>123</v>
      </c>
      <c r="B125" s="74"/>
      <c r="C125" s="74"/>
      <c r="D125" s="186">
        <v>5198</v>
      </c>
      <c r="E125" s="75"/>
    </row>
    <row r="126" spans="1:5" s="184" customFormat="1" ht="12.75" x14ac:dyDescent="0.2">
      <c r="A126" s="190" t="s">
        <v>189</v>
      </c>
      <c r="B126" s="74"/>
      <c r="C126" s="74"/>
      <c r="D126" s="186">
        <v>195102</v>
      </c>
      <c r="E126" s="75"/>
    </row>
    <row r="127" spans="1:5" s="184" customFormat="1" ht="12.75" x14ac:dyDescent="0.2">
      <c r="A127" s="80" t="s">
        <v>145</v>
      </c>
      <c r="B127" s="30">
        <f>B128</f>
        <v>2000</v>
      </c>
      <c r="C127" s="30">
        <f>C128</f>
        <v>2000</v>
      </c>
      <c r="D127" s="30"/>
      <c r="E127" s="112">
        <f t="shared" ref="E127:E133" si="5">D127/C127*100</f>
        <v>0</v>
      </c>
    </row>
    <row r="128" spans="1:5" s="184" customFormat="1" ht="12.75" x14ac:dyDescent="0.2">
      <c r="A128" s="187" t="s">
        <v>118</v>
      </c>
      <c r="B128" s="74">
        <v>2000</v>
      </c>
      <c r="C128" s="74">
        <v>2000</v>
      </c>
      <c r="D128" s="74"/>
      <c r="E128" s="75">
        <f t="shared" si="5"/>
        <v>0</v>
      </c>
    </row>
    <row r="129" spans="1:5" s="184" customFormat="1" ht="12.75" x14ac:dyDescent="0.2">
      <c r="A129" s="80" t="s">
        <v>147</v>
      </c>
      <c r="B129" s="30">
        <f>B130</f>
        <v>2000</v>
      </c>
      <c r="C129" s="30">
        <f>C130</f>
        <v>2000</v>
      </c>
      <c r="D129" s="30"/>
      <c r="E129" s="112">
        <f t="shared" si="5"/>
        <v>0</v>
      </c>
    </row>
    <row r="130" spans="1:5" s="184" customFormat="1" ht="12.75" x14ac:dyDescent="0.2">
      <c r="A130" s="187" t="s">
        <v>118</v>
      </c>
      <c r="B130" s="74">
        <v>2000</v>
      </c>
      <c r="C130" s="74">
        <v>2000</v>
      </c>
      <c r="D130" s="74"/>
      <c r="E130" s="75">
        <f t="shared" si="5"/>
        <v>0</v>
      </c>
    </row>
    <row r="131" spans="1:5" s="172" customFormat="1" ht="12.75" x14ac:dyDescent="0.2">
      <c r="A131" s="178" t="s">
        <v>195</v>
      </c>
      <c r="B131" s="179">
        <f>B132+B138</f>
        <v>12000</v>
      </c>
      <c r="C131" s="179">
        <f>C132+C138</f>
        <v>12000</v>
      </c>
      <c r="D131" s="179">
        <v>8311.43</v>
      </c>
      <c r="E131" s="180">
        <f t="shared" si="5"/>
        <v>69.261916666666664</v>
      </c>
    </row>
    <row r="132" spans="1:5" s="184" customFormat="1" ht="12.75" x14ac:dyDescent="0.2">
      <c r="A132" s="80" t="s">
        <v>137</v>
      </c>
      <c r="B132" s="30">
        <v>11000</v>
      </c>
      <c r="C132" s="30">
        <v>11000</v>
      </c>
      <c r="D132" s="30">
        <v>8311.43</v>
      </c>
      <c r="E132" s="112">
        <f t="shared" si="5"/>
        <v>75.558454545454552</v>
      </c>
    </row>
    <row r="133" spans="1:5" s="184" customFormat="1" ht="12.75" x14ac:dyDescent="0.2">
      <c r="A133" s="187" t="s">
        <v>115</v>
      </c>
      <c r="B133" s="74">
        <v>1000</v>
      </c>
      <c r="C133" s="74">
        <v>1000</v>
      </c>
      <c r="D133" s="74">
        <f>D134</f>
        <v>279.99</v>
      </c>
      <c r="E133" s="75">
        <f t="shared" si="5"/>
        <v>27.999000000000002</v>
      </c>
    </row>
    <row r="134" spans="1:5" s="184" customFormat="1" ht="12.75" x14ac:dyDescent="0.2">
      <c r="A134" s="188" t="s">
        <v>117</v>
      </c>
      <c r="B134" s="81"/>
      <c r="C134" s="81"/>
      <c r="D134" s="30">
        <v>279.99</v>
      </c>
      <c r="E134" s="189"/>
    </row>
    <row r="135" spans="1:5" s="184" customFormat="1" ht="12.75" x14ac:dyDescent="0.2">
      <c r="A135" s="187" t="s">
        <v>118</v>
      </c>
      <c r="B135" s="74">
        <v>10000</v>
      </c>
      <c r="C135" s="74">
        <v>10000</v>
      </c>
      <c r="D135" s="74">
        <f>D136+D137</f>
        <v>8031.4400000000005</v>
      </c>
      <c r="E135" s="75">
        <f>D135/C135*100</f>
        <v>80.314400000000006</v>
      </c>
    </row>
    <row r="136" spans="1:5" s="184" customFormat="1" ht="12.75" x14ac:dyDescent="0.2">
      <c r="A136" s="188" t="s">
        <v>120</v>
      </c>
      <c r="B136" s="81"/>
      <c r="C136" s="81"/>
      <c r="D136" s="30">
        <v>5973.92</v>
      </c>
      <c r="E136" s="189"/>
    </row>
    <row r="137" spans="1:5" s="184" customFormat="1" ht="12.75" x14ac:dyDescent="0.2">
      <c r="A137" s="188" t="s">
        <v>123</v>
      </c>
      <c r="B137" s="81"/>
      <c r="C137" s="81"/>
      <c r="D137" s="30">
        <v>2057.52</v>
      </c>
      <c r="E137" s="189"/>
    </row>
    <row r="138" spans="1:5" s="184" customFormat="1" ht="12.75" x14ac:dyDescent="0.2">
      <c r="A138" s="80" t="s">
        <v>139</v>
      </c>
      <c r="B138" s="30">
        <f>B139</f>
        <v>1000</v>
      </c>
      <c r="C138" s="30">
        <f>C139</f>
        <v>1000</v>
      </c>
      <c r="D138" s="30"/>
      <c r="E138" s="112">
        <f>D138/C138*100</f>
        <v>0</v>
      </c>
    </row>
    <row r="139" spans="1:5" s="184" customFormat="1" ht="12.75" x14ac:dyDescent="0.2">
      <c r="A139" s="187" t="s">
        <v>76</v>
      </c>
      <c r="B139" s="74">
        <v>1000</v>
      </c>
      <c r="C139" s="74">
        <v>1000</v>
      </c>
      <c r="D139" s="74"/>
      <c r="E139" s="75">
        <f>D139/C139*100</f>
        <v>0</v>
      </c>
    </row>
    <row r="140" spans="1:5" s="184" customFormat="1" ht="12.75" x14ac:dyDescent="0.2">
      <c r="A140" s="188" t="s">
        <v>90</v>
      </c>
      <c r="B140" s="81"/>
      <c r="C140" s="81"/>
      <c r="D140" s="30"/>
      <c r="E140" s="189"/>
    </row>
    <row r="141" spans="1:5" s="172" customFormat="1" ht="12.75" x14ac:dyDescent="0.2">
      <c r="A141" s="178" t="s">
        <v>196</v>
      </c>
      <c r="B141" s="179">
        <v>246000</v>
      </c>
      <c r="C141" s="179">
        <v>246000</v>
      </c>
      <c r="D141" s="179">
        <v>214579.89</v>
      </c>
      <c r="E141" s="180">
        <f>D141/C141*100</f>
        <v>87.22759756097561</v>
      </c>
    </row>
    <row r="142" spans="1:5" s="184" customFormat="1" ht="12.75" x14ac:dyDescent="0.2">
      <c r="A142" s="80" t="s">
        <v>139</v>
      </c>
      <c r="B142" s="30">
        <f>B143</f>
        <v>215000</v>
      </c>
      <c r="C142" s="30">
        <f>C143</f>
        <v>215000</v>
      </c>
      <c r="D142" s="30">
        <v>182233.5</v>
      </c>
      <c r="E142" s="112">
        <f>D142/C142*100</f>
        <v>84.759767441860461</v>
      </c>
    </row>
    <row r="143" spans="1:5" s="184" customFormat="1" ht="12.75" x14ac:dyDescent="0.2">
      <c r="A143" s="187" t="s">
        <v>76</v>
      </c>
      <c r="B143" s="74">
        <v>215000</v>
      </c>
      <c r="C143" s="74">
        <v>215000</v>
      </c>
      <c r="D143" s="74">
        <f>D144+D145</f>
        <v>182233.5</v>
      </c>
      <c r="E143" s="75">
        <f>D143/C143*100</f>
        <v>84.759767441860461</v>
      </c>
    </row>
    <row r="144" spans="1:5" s="184" customFormat="1" ht="12.75" x14ac:dyDescent="0.2">
      <c r="A144" s="188" t="s">
        <v>85</v>
      </c>
      <c r="B144" s="81"/>
      <c r="C144" s="81"/>
      <c r="D144" s="30">
        <v>74987</v>
      </c>
      <c r="E144" s="189"/>
    </row>
    <row r="145" spans="1:5" s="184" customFormat="1" ht="12.75" x14ac:dyDescent="0.2">
      <c r="A145" s="188" t="s">
        <v>90</v>
      </c>
      <c r="B145" s="81"/>
      <c r="C145" s="81"/>
      <c r="D145" s="30">
        <v>107246.5</v>
      </c>
      <c r="E145" s="189"/>
    </row>
    <row r="146" spans="1:5" s="184" customFormat="1" ht="25.5" x14ac:dyDescent="0.2">
      <c r="A146" s="80" t="s">
        <v>230</v>
      </c>
      <c r="B146" s="30">
        <v>31000</v>
      </c>
      <c r="C146" s="30">
        <v>31000</v>
      </c>
      <c r="D146" s="30">
        <v>32346.39</v>
      </c>
      <c r="E146" s="112">
        <f>D146/C146*100</f>
        <v>104.34319354838711</v>
      </c>
    </row>
    <row r="147" spans="1:5" s="184" customFormat="1" ht="12.75" x14ac:dyDescent="0.2">
      <c r="A147" s="187" t="s">
        <v>76</v>
      </c>
      <c r="B147" s="74">
        <v>31000</v>
      </c>
      <c r="C147" s="74">
        <v>31000</v>
      </c>
      <c r="D147" s="74">
        <f>D148</f>
        <v>32346.39</v>
      </c>
      <c r="E147" s="75">
        <f>D147/C147*100</f>
        <v>104.34319354838711</v>
      </c>
    </row>
    <row r="148" spans="1:5" s="184" customFormat="1" ht="25.5" customHeight="1" thickBot="1" x14ac:dyDescent="0.25">
      <c r="A148" s="195" t="s">
        <v>90</v>
      </c>
      <c r="B148" s="196"/>
      <c r="C148" s="196"/>
      <c r="D148" s="133">
        <v>32346.39</v>
      </c>
      <c r="E148" s="197"/>
    </row>
    <row r="149" spans="1:5" s="184" customFormat="1" ht="12.75" hidden="1" x14ac:dyDescent="0.2">
      <c r="A149" s="198"/>
      <c r="B149" s="93"/>
      <c r="C149" s="93"/>
      <c r="D149" s="92"/>
      <c r="E149" s="93"/>
    </row>
    <row r="150" spans="1:5" s="184" customFormat="1" ht="12.75" hidden="1" x14ac:dyDescent="0.2">
      <c r="A150" s="198"/>
      <c r="B150" s="93"/>
      <c r="C150" s="93"/>
      <c r="D150" s="92"/>
      <c r="E150" s="93"/>
    </row>
    <row r="151" spans="1:5" s="184" customFormat="1" ht="4.5" hidden="1" customHeight="1" x14ac:dyDescent="0.2">
      <c r="A151" s="198"/>
      <c r="B151" s="93"/>
      <c r="C151" s="93"/>
      <c r="D151" s="92"/>
      <c r="E151" s="93"/>
    </row>
    <row r="152" spans="1:5" ht="12.75" hidden="1" customHeight="1" x14ac:dyDescent="0.15"/>
    <row r="153" spans="1:5" ht="18" hidden="1" customHeight="1" x14ac:dyDescent="0.2">
      <c r="A153" s="255" t="s">
        <v>197</v>
      </c>
      <c r="B153" s="256"/>
      <c r="C153" s="256"/>
      <c r="D153" s="256"/>
      <c r="E153" s="256"/>
    </row>
    <row r="154" spans="1:5" ht="12.75" hidden="1" customHeight="1" x14ac:dyDescent="0.15">
      <c r="A154" s="199"/>
      <c r="B154" s="200"/>
      <c r="C154" s="200"/>
      <c r="D154" s="200"/>
      <c r="E154" s="200"/>
    </row>
    <row r="155" spans="1:5" ht="34.5" customHeight="1" x14ac:dyDescent="0.25">
      <c r="A155" s="249" t="s">
        <v>236</v>
      </c>
      <c r="B155" s="250"/>
      <c r="C155" s="250"/>
      <c r="D155" s="250"/>
      <c r="E155" s="250"/>
    </row>
    <row r="156" spans="1:5" ht="32.25" customHeight="1" x14ac:dyDescent="0.25">
      <c r="A156" s="201"/>
      <c r="B156" s="202"/>
      <c r="C156" s="202"/>
      <c r="D156" s="202"/>
      <c r="E156" s="202"/>
    </row>
    <row r="157" spans="1:5" s="19" customFormat="1" ht="15" x14ac:dyDescent="0.25">
      <c r="A157" s="130" t="s">
        <v>239</v>
      </c>
      <c r="B157" s="130"/>
      <c r="C157" s="247" t="s">
        <v>198</v>
      </c>
      <c r="D157" s="248"/>
    </row>
    <row r="158" spans="1:5" s="19" customFormat="1" ht="14.25" customHeight="1" x14ac:dyDescent="0.2">
      <c r="A158" s="130" t="s">
        <v>240</v>
      </c>
      <c r="B158" s="130"/>
      <c r="C158" s="247"/>
      <c r="D158" s="247"/>
    </row>
    <row r="159" spans="1:5" s="19" customFormat="1" ht="12.75" x14ac:dyDescent="0.2">
      <c r="A159" s="130" t="s">
        <v>241</v>
      </c>
      <c r="B159" s="130"/>
      <c r="C159" s="247" t="s">
        <v>237</v>
      </c>
      <c r="D159" s="247"/>
    </row>
    <row r="160" spans="1:5" s="19" customFormat="1" ht="12.75" x14ac:dyDescent="0.2">
      <c r="A160" s="130"/>
      <c r="B160" s="130"/>
      <c r="C160" s="130"/>
      <c r="D160" s="130"/>
    </row>
    <row r="161" spans="1:4" s="19" customFormat="1" ht="12.75" x14ac:dyDescent="0.2">
      <c r="A161" s="130"/>
      <c r="B161" s="130"/>
      <c r="C161" s="130"/>
      <c r="D161" s="130"/>
    </row>
    <row r="162" spans="1:4" s="19" customFormat="1" ht="12.75" x14ac:dyDescent="0.2">
      <c r="A162" s="130"/>
      <c r="B162" s="130"/>
      <c r="C162" s="130"/>
      <c r="D162" s="130"/>
    </row>
    <row r="163" spans="1:4" ht="12" x14ac:dyDescent="0.2">
      <c r="A163" s="203"/>
      <c r="B163" s="203"/>
      <c r="C163" s="203"/>
      <c r="D163" s="203"/>
    </row>
  </sheetData>
  <mergeCells count="6">
    <mergeCell ref="A155:E155"/>
    <mergeCell ref="A1:E1"/>
    <mergeCell ref="A3:E3"/>
    <mergeCell ref="A4:E4"/>
    <mergeCell ref="A6:E6"/>
    <mergeCell ref="A153:E153"/>
  </mergeCells>
  <pageMargins left="0.25" right="0.4" top="0.6" bottom="0.4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P I R - Tablica 1.</vt:lpstr>
      <vt:lpstr>P I R - Tablica 2.</vt:lpstr>
      <vt:lpstr>R - Tablica 3.</vt:lpstr>
      <vt:lpstr>Rač fin - Tablica 4.</vt:lpstr>
      <vt:lpstr>Rač fin - Tablica 5.</vt:lpstr>
      <vt:lpstr>Posebni dio - Tablica 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Sever Cafuk</dc:creator>
  <cp:lastModifiedBy>Racunovodstvo4</cp:lastModifiedBy>
  <cp:lastPrinted>2026-04-02T05:11:08Z</cp:lastPrinted>
  <dcterms:created xsi:type="dcterms:W3CDTF">2025-02-24T08:06:53Z</dcterms:created>
  <dcterms:modified xsi:type="dcterms:W3CDTF">2026-04-02T05:14:07Z</dcterms:modified>
</cp:coreProperties>
</file>