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8_{9A19FE5A-4089-4D20-BA19-74A417874186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Račun prihoda i rashoda-ekonom" sheetId="2" r:id="rId2"/>
    <sheet name="Račun prihoda i rashoda-izvori" sheetId="3" r:id="rId3"/>
    <sheet name="Račun rashoda-funkcija" sheetId="4" r:id="rId4"/>
    <sheet name="Račun financiranja -ek.kl." sheetId="8" r:id="rId5"/>
    <sheet name="Račun financiranja-izvori" sheetId="7" r:id="rId6"/>
    <sheet name="Posebni dio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5" l="1"/>
  <c r="E43" i="5" s="1"/>
  <c r="E42" i="5" s="1"/>
  <c r="E14" i="5"/>
  <c r="E48" i="5"/>
  <c r="E49" i="5"/>
  <c r="G15" i="5"/>
  <c r="F15" i="5"/>
  <c r="E29" i="5"/>
  <c r="E27" i="5" s="1"/>
  <c r="E26" i="5" s="1"/>
  <c r="E36" i="5"/>
  <c r="E33" i="5"/>
  <c r="E30" i="5"/>
  <c r="E50" i="5"/>
  <c r="E13" i="3"/>
  <c r="G13" i="3"/>
  <c r="C104" i="5"/>
  <c r="B51" i="1"/>
  <c r="C22" i="1"/>
  <c r="C19" i="1"/>
  <c r="F22" i="1"/>
  <c r="F19" i="1"/>
  <c r="B19" i="1"/>
  <c r="D19" i="1"/>
  <c r="E19" i="1"/>
  <c r="B22" i="1"/>
  <c r="D22" i="1"/>
  <c r="E22" i="1"/>
  <c r="G22" i="5"/>
  <c r="G14" i="5" s="1"/>
  <c r="F22" i="5"/>
  <c r="F14" i="5" s="1"/>
  <c r="E41" i="5"/>
  <c r="E22" i="5"/>
  <c r="G101" i="5"/>
  <c r="G100" i="5" s="1"/>
  <c r="G98" i="5"/>
  <c r="G97" i="5" s="1"/>
  <c r="F101" i="5"/>
  <c r="F100" i="5" s="1"/>
  <c r="F98" i="5"/>
  <c r="F97" i="5" s="1"/>
  <c r="G72" i="5"/>
  <c r="G71" i="5" s="1"/>
  <c r="G69" i="5"/>
  <c r="G68" i="5" s="1"/>
  <c r="F72" i="5"/>
  <c r="F71" i="5" s="1"/>
  <c r="F69" i="5"/>
  <c r="F68" i="5" s="1"/>
  <c r="G61" i="5"/>
  <c r="G56" i="5"/>
  <c r="G55" i="5" s="1"/>
  <c r="G51" i="5"/>
  <c r="G50" i="5" s="1"/>
  <c r="G44" i="5"/>
  <c r="G43" i="5" s="1"/>
  <c r="G42" i="5" s="1"/>
  <c r="G39" i="5"/>
  <c r="G38" i="5" s="1"/>
  <c r="F61" i="5"/>
  <c r="F60" i="5" s="1"/>
  <c r="F55" i="5"/>
  <c r="F51" i="5"/>
  <c r="F44" i="5"/>
  <c r="F43" i="5" s="1"/>
  <c r="F42" i="5" s="1"/>
  <c r="F39" i="5"/>
  <c r="F38" i="5" s="1"/>
  <c r="G7" i="5"/>
  <c r="G6" i="5" s="1"/>
  <c r="G5" i="5" s="1"/>
  <c r="F7" i="5"/>
  <c r="F6" i="5" s="1"/>
  <c r="F5" i="5" s="1"/>
  <c r="E101" i="5"/>
  <c r="E100" i="5" s="1"/>
  <c r="E98" i="5"/>
  <c r="E97" i="5" s="1"/>
  <c r="E69" i="5"/>
  <c r="E68" i="5" s="1"/>
  <c r="E72" i="5"/>
  <c r="E71" i="5" s="1"/>
  <c r="E76" i="5"/>
  <c r="E75" i="5" s="1"/>
  <c r="E80" i="5"/>
  <c r="E79" i="5" s="1"/>
  <c r="E83" i="5"/>
  <c r="E82" i="5" s="1"/>
  <c r="E87" i="5"/>
  <c r="E86" i="5" s="1"/>
  <c r="E91" i="5"/>
  <c r="E90" i="5" s="1"/>
  <c r="E61" i="5"/>
  <c r="E60" i="5" s="1"/>
  <c r="E56" i="5"/>
  <c r="E55" i="5" s="1"/>
  <c r="E51" i="5"/>
  <c r="E38" i="5"/>
  <c r="E7" i="5"/>
  <c r="E6" i="5" s="1"/>
  <c r="E5" i="5" s="1"/>
  <c r="D101" i="5"/>
  <c r="D100" i="5" s="1"/>
  <c r="D98" i="5"/>
  <c r="D97" i="5" s="1"/>
  <c r="D87" i="5"/>
  <c r="D86" i="5" s="1"/>
  <c r="D85" i="5" s="1"/>
  <c r="D79" i="5"/>
  <c r="D77" i="5"/>
  <c r="D75" i="5"/>
  <c r="D72" i="5"/>
  <c r="D71" i="5" s="1"/>
  <c r="D69" i="5"/>
  <c r="D68" i="5" s="1"/>
  <c r="D56" i="5"/>
  <c r="D55" i="5" s="1"/>
  <c r="D61" i="5"/>
  <c r="D60" i="5" s="1"/>
  <c r="D51" i="5"/>
  <c r="D50" i="5" s="1"/>
  <c r="D44" i="5"/>
  <c r="D43" i="5" s="1"/>
  <c r="D42" i="5" s="1"/>
  <c r="D39" i="5"/>
  <c r="D38" i="5" s="1"/>
  <c r="D17" i="5"/>
  <c r="D16" i="5" s="1"/>
  <c r="D15" i="5" s="1"/>
  <c r="D14" i="5" s="1"/>
  <c r="D7" i="5"/>
  <c r="D6" i="5" s="1"/>
  <c r="D5" i="5" s="1"/>
  <c r="C93" i="5"/>
  <c r="C76" i="5"/>
  <c r="C75" i="5"/>
  <c r="G32" i="3"/>
  <c r="F32" i="3"/>
  <c r="E32" i="3"/>
  <c r="F13" i="3"/>
  <c r="C7" i="5"/>
  <c r="D25" i="1" l="1"/>
  <c r="D49" i="5"/>
  <c r="F96" i="5"/>
  <c r="F25" i="1"/>
  <c r="E25" i="1"/>
  <c r="B25" i="1"/>
  <c r="D96" i="5"/>
  <c r="D37" i="5"/>
  <c r="E96" i="5"/>
  <c r="C103" i="5"/>
  <c r="G37" i="5"/>
  <c r="G49" i="5"/>
  <c r="E67" i="5"/>
  <c r="F49" i="5"/>
  <c r="G96" i="5"/>
  <c r="F37" i="5"/>
  <c r="E85" i="5"/>
  <c r="E37" i="5"/>
  <c r="G91" i="5"/>
  <c r="G90" i="5" s="1"/>
  <c r="F91" i="5"/>
  <c r="F90" i="5" s="1"/>
  <c r="G87" i="5"/>
  <c r="G86" i="5" s="1"/>
  <c r="F87" i="5"/>
  <c r="F86" i="5" s="1"/>
  <c r="G83" i="5"/>
  <c r="G82" i="5" s="1"/>
  <c r="F83" i="5"/>
  <c r="F82" i="5" s="1"/>
  <c r="G80" i="5"/>
  <c r="G79" i="5" s="1"/>
  <c r="F80" i="5"/>
  <c r="F79" i="5" s="1"/>
  <c r="G76" i="5"/>
  <c r="G75" i="5" s="1"/>
  <c r="F76" i="5"/>
  <c r="F75" i="5" s="1"/>
  <c r="D5" i="4"/>
  <c r="D8" i="4"/>
  <c r="D6" i="4"/>
  <c r="G8" i="4"/>
  <c r="F8" i="4"/>
  <c r="G6" i="4"/>
  <c r="F6" i="4"/>
  <c r="G39" i="3"/>
  <c r="G37" i="3"/>
  <c r="G29" i="3"/>
  <c r="G27" i="3"/>
  <c r="G25" i="3"/>
  <c r="F39" i="3"/>
  <c r="F37" i="3"/>
  <c r="F29" i="3"/>
  <c r="F27" i="3"/>
  <c r="F25" i="3"/>
  <c r="G20" i="3"/>
  <c r="G18" i="3"/>
  <c r="G10" i="3"/>
  <c r="G8" i="3"/>
  <c r="G6" i="3"/>
  <c r="F20" i="3"/>
  <c r="F18" i="3"/>
  <c r="F10" i="3"/>
  <c r="F8" i="3"/>
  <c r="F6" i="3"/>
  <c r="C8" i="4"/>
  <c r="C5" i="4" s="1"/>
  <c r="D39" i="3"/>
  <c r="D37" i="3"/>
  <c r="D32" i="3"/>
  <c r="D29" i="3"/>
  <c r="D27" i="3"/>
  <c r="D25" i="3"/>
  <c r="F67" i="5" l="1"/>
  <c r="G67" i="5"/>
  <c r="G85" i="5"/>
  <c r="F85" i="5"/>
  <c r="F48" i="5" s="1"/>
  <c r="F24" i="3"/>
  <c r="G24" i="3"/>
  <c r="G5" i="4"/>
  <c r="F5" i="4"/>
  <c r="G5" i="3"/>
  <c r="F5" i="3"/>
  <c r="D24" i="3"/>
  <c r="C6" i="3"/>
  <c r="D6" i="3"/>
  <c r="E6" i="3"/>
  <c r="C8" i="3"/>
  <c r="D8" i="3"/>
  <c r="E8" i="3"/>
  <c r="C10" i="3"/>
  <c r="D10" i="3"/>
  <c r="E10" i="3"/>
  <c r="C13" i="3"/>
  <c r="D13" i="3"/>
  <c r="C18" i="3"/>
  <c r="D18" i="3"/>
  <c r="E18" i="3"/>
  <c r="C20" i="3"/>
  <c r="D20" i="3"/>
  <c r="E20" i="3"/>
  <c r="C25" i="3"/>
  <c r="E25" i="3"/>
  <c r="C27" i="3"/>
  <c r="E27" i="3"/>
  <c r="C29" i="3"/>
  <c r="E29" i="3"/>
  <c r="C32" i="3"/>
  <c r="C37" i="3"/>
  <c r="E37" i="3"/>
  <c r="C39" i="3"/>
  <c r="E39" i="3"/>
  <c r="G48" i="5" l="1"/>
  <c r="E5" i="3"/>
  <c r="D5" i="3"/>
  <c r="C24" i="3"/>
  <c r="E24" i="3"/>
  <c r="C5" i="3"/>
  <c r="G24" i="2"/>
  <c r="G19" i="2"/>
  <c r="G16" i="2"/>
  <c r="G9" i="2"/>
  <c r="G8" i="2" s="1"/>
  <c r="F24" i="2"/>
  <c r="F19" i="2"/>
  <c r="F16" i="2"/>
  <c r="F9" i="2"/>
  <c r="F8" i="2" s="1"/>
  <c r="D24" i="2"/>
  <c r="D19" i="2"/>
  <c r="D16" i="2"/>
  <c r="D9" i="2"/>
  <c r="F18" i="2" l="1"/>
  <c r="G18" i="2"/>
  <c r="D18" i="2"/>
  <c r="D8" i="2"/>
  <c r="C9" i="2"/>
  <c r="E9" i="2"/>
  <c r="C16" i="2"/>
  <c r="E16" i="2"/>
  <c r="C19" i="2"/>
  <c r="E19" i="2"/>
  <c r="C24" i="2"/>
  <c r="E24" i="2"/>
  <c r="C18" i="2" l="1"/>
  <c r="C8" i="2"/>
  <c r="E18" i="2"/>
  <c r="E8" i="2"/>
  <c r="C17" i="5"/>
  <c r="C16" i="5" s="1"/>
  <c r="C15" i="5" s="1"/>
  <c r="C40" i="5"/>
  <c r="C39" i="5" s="1"/>
  <c r="C38" i="5" s="1"/>
  <c r="C44" i="5"/>
  <c r="C51" i="5"/>
  <c r="C50" i="5" s="1"/>
  <c r="C56" i="5"/>
  <c r="C55" i="5" s="1"/>
  <c r="C61" i="5"/>
  <c r="C68" i="5"/>
  <c r="C71" i="5"/>
  <c r="C80" i="5"/>
  <c r="C79" i="5" s="1"/>
  <c r="C87" i="5"/>
  <c r="C91" i="5"/>
  <c r="C90" i="5" s="1"/>
  <c r="C98" i="5"/>
  <c r="C97" i="5" s="1"/>
  <c r="C101" i="5"/>
  <c r="C100" i="5" s="1"/>
  <c r="C85" i="5" l="1"/>
  <c r="C96" i="5"/>
  <c r="C42" i="5"/>
  <c r="C37" i="5" s="1"/>
  <c r="C60" i="5"/>
  <c r="C86" i="5"/>
  <c r="C67" i="5"/>
  <c r="C14" i="5"/>
  <c r="E6" i="4"/>
  <c r="E8" i="4"/>
  <c r="C49" i="5" l="1"/>
  <c r="C48" i="5" s="1"/>
  <c r="E5" i="4"/>
  <c r="C6" i="5" l="1"/>
  <c r="C5" i="5" s="1"/>
  <c r="D84" i="5"/>
  <c r="D83" i="5"/>
  <c r="D82" i="5"/>
  <c r="D67" i="5" s="1"/>
  <c r="D48" i="5" s="1"/>
</calcChain>
</file>

<file path=xl/sharedStrings.xml><?xml version="1.0" encoding="utf-8"?>
<sst xmlns="http://schemas.openxmlformats.org/spreadsheetml/2006/main" count="341" uniqueCount="167">
  <si>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</si>
  <si>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</si>
  <si>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</si>
  <si>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</si>
  <si>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</si>
  <si>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PRIHODI UKUPNO</t>
  </si>
  <si>
    <t>RASHODI UKUPNO</t>
  </si>
  <si>
    <t>NASTAVNI ZAVOD ZA HITNU MEDICINU</t>
  </si>
  <si>
    <t>VARAŽDINSKE ŽUPANIJE</t>
  </si>
  <si>
    <t>UPRAVNO VIJEĆE</t>
  </si>
  <si>
    <t>I. OPĆI DIO</t>
  </si>
  <si>
    <t>A. SAŽETAK RAČUNA PRIHODA I RASHODA</t>
  </si>
  <si>
    <t>B. SAŽETAK RAČUNA FINANCIRANJA</t>
  </si>
  <si>
    <t>8 Primici od financijske imovine i zaduživanja</t>
  </si>
  <si>
    <t>5 Izdaci za financijsku imovinu i otplate zajmova</t>
  </si>
  <si>
    <t>I.OPĆI DIO</t>
  </si>
  <si>
    <t>A1. PRIHODI I RASHODI PREMA EKONOMSKOJ KLASIFIKACIJI</t>
  </si>
  <si>
    <t>SVEUKUPNO</t>
  </si>
  <si>
    <t>A2. PRHODI I RASHODI PREMA IZVORIMA FINANCIRANJA</t>
  </si>
  <si>
    <t>A3. RASHODI PREMA FUNKCIJSKOJ KLASIFIKCIJI</t>
  </si>
  <si>
    <t>II. POSEBNI DIO</t>
  </si>
  <si>
    <t xml:space="preserve">B. RAČUN FINANCIRANJA </t>
  </si>
  <si>
    <t>B1. RAČUN FINANCIRANJA PREMA EKONOMSKOJ KLASIFIKACIJI</t>
  </si>
  <si>
    <t>Razred/  skupina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</si>
  <si>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</si>
  <si>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</si>
  <si>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</si>
  <si>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</si>
  <si>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</si>
  <si>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</si>
  <si>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>Razred/ skupina</t>
  </si>
  <si>
    <t>UKUPNO PRIMICI</t>
  </si>
  <si>
    <t>Opći prihodi i primici</t>
  </si>
  <si>
    <t>Namjenski primici od financijske imovine i zaduživanja</t>
  </si>
  <si>
    <t>UKUPNO IZDACI</t>
  </si>
  <si>
    <t>Vlastiti prihodi</t>
  </si>
  <si>
    <t xml:space="preserve">   KLASA: 510-10/24-03/869</t>
  </si>
  <si>
    <t xml:space="preserve">   URBROJ: 2186-1-24-01-25-2</t>
  </si>
  <si>
    <t>Neto financiranje</t>
  </si>
  <si>
    <t>Višak/manjak + neto financiranje</t>
  </si>
  <si>
    <t>Razred i naziv</t>
  </si>
  <si>
    <t xml:space="preserve">C. PRENESENI VIŠAK ILI PRENESENI MANJAK </t>
  </si>
  <si>
    <t>Prijenos viška/manjka iz prethodne(ih) godine</t>
  </si>
  <si>
    <t>Prijenos viška/manjka u sljedeće razdoblje</t>
  </si>
  <si>
    <t xml:space="preserve">D. VIŠEGODIŠNJI PLAN URAVNOTEŽENJA </t>
  </si>
  <si>
    <t>Višak/manjak iz prethodne(ih) godine koji će serasporediti/ pokriti</t>
  </si>
  <si>
    <t>Višak/manjak tekuće godine</t>
  </si>
  <si>
    <t>Višak/manjak + neto financiranje + prijenos viška/manjka iz prethodne(ih)
 godine - prijenos viška/manjka u sljedeće razdoblje</t>
  </si>
  <si>
    <t>UKUPNO RASHODI</t>
  </si>
  <si>
    <t>UKUPNO PRIHODI</t>
  </si>
  <si>
    <t>Izvor 1</t>
  </si>
  <si>
    <t>Izvor 3</t>
  </si>
  <si>
    <t>Izvor 4</t>
  </si>
  <si>
    <t>Izvor 5</t>
  </si>
  <si>
    <t>Izvor 6</t>
  </si>
  <si>
    <t>Izvor 7</t>
  </si>
  <si>
    <t>Razred/
skupina</t>
  </si>
  <si>
    <t>Opće usluge</t>
  </si>
  <si>
    <t>01</t>
  </si>
  <si>
    <t>013</t>
  </si>
  <si>
    <t>07</t>
  </si>
  <si>
    <t>072</t>
  </si>
  <si>
    <t>076</t>
  </si>
  <si>
    <t>Zdravstvo</t>
  </si>
  <si>
    <t>Službe za vanjske pacijente</t>
  </si>
  <si>
    <t>Poslovi i usluge zdravstva koji nisu drugdje svrstani</t>
  </si>
  <si>
    <t>Opće javne usluge</t>
  </si>
  <si>
    <t>OPĆI PRIHODI I PRIMICI</t>
  </si>
  <si>
    <t>VLASTITI PRIHODI</t>
  </si>
  <si>
    <t>PRIHODI ZA POSEBNE NAMJENE</t>
  </si>
  <si>
    <t>Ostali prihodi za posebne namjene</t>
  </si>
  <si>
    <t>Decentralizirana sredstva</t>
  </si>
  <si>
    <t>POMOĆI</t>
  </si>
  <si>
    <t>Pomoći EU</t>
  </si>
  <si>
    <t>Ostale pomoći</t>
  </si>
  <si>
    <t>DONACIJE</t>
  </si>
  <si>
    <t>Donacije</t>
  </si>
  <si>
    <t>Prihodi od nefinancijske imovine</t>
  </si>
  <si>
    <t>PRIHODI OD NEFINANCIJSKE IMOVINE I NADOKNADE ŠTETA S OSNOVA OSIGURANJA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</si>
  <si>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</si>
  <si>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</si>
  <si>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</si>
  <si>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</si>
  <si>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</si>
  <si>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</si>
  <si>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</si>
  <si>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</si>
  <si>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</si>
  <si>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</si>
  <si>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</si>
  <si>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</si>
  <si>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</si>
  <si>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</si>
  <si>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</si>
  <si>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</si>
  <si>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</si>
  <si>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Šifra</t>
  </si>
  <si>
    <t>UPRAVNI ODJEL ZA ZDRAVSTVO, SOCIJALNU SKRB, CIVILNO DRUŠTVO I HRVATSKE BRANITELJE</t>
  </si>
  <si>
    <t>ZDRAVSTVENA ZAŠTITA</t>
  </si>
  <si>
    <t>RAZDJEL 16</t>
  </si>
  <si>
    <t>GLAVA 16-2</t>
  </si>
  <si>
    <t>Prihodi za posebne namjene</t>
  </si>
  <si>
    <t>Pomoći</t>
  </si>
  <si>
    <t>Prihodi od nefinancijske imovine i nadoknade šteta s osnove osiguranja</t>
  </si>
  <si>
    <t>PROGRAM 1140</t>
  </si>
  <si>
    <t>PROGRAMI EUROPSKIH POSLOVA</t>
  </si>
  <si>
    <t>K114001</t>
  </si>
  <si>
    <t>A129008</t>
  </si>
  <si>
    <t>A129009</t>
  </si>
  <si>
    <t>A132001</t>
  </si>
  <si>
    <t>Međunarodni projekti u zdravstvu</t>
  </si>
  <si>
    <t>Izvor 51</t>
  </si>
  <si>
    <t>PROGRAM 1290</t>
  </si>
  <si>
    <t>PROGRAMI U ZDRAVSTVENOJ ZAŠTITI IZNAD ZAKONSKOG STANDARDA</t>
  </si>
  <si>
    <t>Nabava opreme i dodatna ulaganja u zdravstvene objekte</t>
  </si>
  <si>
    <t>Izvor 11</t>
  </si>
  <si>
    <t>Program "Zdrava županija"</t>
  </si>
  <si>
    <t>PROGRAM 1320</t>
  </si>
  <si>
    <t>JAVNE USTANOVE U ZDRAVSTVU</t>
  </si>
  <si>
    <t>Redovna djelatnost ustanova u zdravstvu</t>
  </si>
  <si>
    <t>Izvor 31</t>
  </si>
  <si>
    <t>Izvor 43</t>
  </si>
  <si>
    <t>Izvor 52</t>
  </si>
  <si>
    <t>K132001</t>
  </si>
  <si>
    <t>Izvor 44</t>
  </si>
  <si>
    <t>Izvor 61</t>
  </si>
  <si>
    <t>Izvor 71</t>
  </si>
  <si>
    <t>K132002</t>
  </si>
  <si>
    <t>T132001</t>
  </si>
  <si>
    <t>Investicijsko ulaganje-izgradnja objekata, nabava opreme</t>
  </si>
  <si>
    <t>Informatizacija</t>
  </si>
  <si>
    <t>Investicijsko i tekuće održavanje objekata i opreme</t>
  </si>
  <si>
    <t xml:space="preserve">Predsjednica Upravnog vijeća </t>
  </si>
  <si>
    <t xml:space="preserve">                                                                                                                                            Silvija Mekota</t>
  </si>
  <si>
    <t>Tekući plan 2025.</t>
  </si>
  <si>
    <t>Plan 2026.</t>
  </si>
  <si>
    <t>Projekcija 2027.</t>
  </si>
  <si>
    <t>Projekcija 2028.</t>
  </si>
  <si>
    <t>Izvršenje 2024.</t>
  </si>
  <si>
    <t xml:space="preserve">Tekući plan 2025. </t>
  </si>
  <si>
    <t xml:space="preserve">Rashodi za dodatna ulaganja na nefinancijskoj imovini </t>
  </si>
  <si>
    <t>Tekući Plan 2025.</t>
  </si>
  <si>
    <t>Instruemnti EU nove generacije</t>
  </si>
  <si>
    <t xml:space="preserve">Instrumenti EU nove generacije </t>
  </si>
  <si>
    <t>Izvor 58</t>
  </si>
  <si>
    <t xml:space="preserve">Materijalni rashodi </t>
  </si>
  <si>
    <t>Rashodi za dodatna ulaganja na nef.imovini</t>
  </si>
  <si>
    <t xml:space="preserve">   Materijalni rashodi </t>
  </si>
  <si>
    <t xml:space="preserve">Rashodi za zaposlene </t>
  </si>
  <si>
    <t xml:space="preserve">Ovaj prijedlog financijskog plana za 2026. godinu i projekcije za 2027. i 2028. godinu stupa na snagu 01. siječnja 2026. godine nakon donošenja odluke o usvajanju financijskog plana </t>
  </si>
  <si>
    <t xml:space="preserve">za 2026. godinu od strane Skupštine Varaždinske županije. Financijski plan za 2026. godinu i projekcije za 2027. i 2028. godinu Nastavnog zavoda za hitnu medicinu Varaždinske županije biti </t>
  </si>
  <si>
    <t xml:space="preserve">će objavljen na mrežnim stranicama Zavoda. </t>
  </si>
  <si>
    <t>Članak 4.</t>
  </si>
  <si>
    <t>PRIJEDLOG FINANCIJSKOG PLANA ZA 2026. GODINU I PROJEKCIJE ZA 2027. I 2028. GODINU</t>
  </si>
  <si>
    <t xml:space="preserve">    Temeljem odredbi članka 38. stavka 3. Zakona o proračunu (NN 144/21.) te članka 15. Statuta Upravno vijeće Nastavnog zavoda za hitnu</t>
  </si>
  <si>
    <t>A.  RAČUN PRIHODA I RASHODA</t>
  </si>
  <si>
    <t>Fondovi EU</t>
  </si>
  <si>
    <t xml:space="preserve">T114069 </t>
  </si>
  <si>
    <t>Ulaganje u PZZ I SKZ G1</t>
  </si>
  <si>
    <t xml:space="preserve">Vlastiti prihodi </t>
  </si>
  <si>
    <t xml:space="preserve">Rashodi za nabavu proizvedene dugotrajne imovine </t>
  </si>
  <si>
    <t>Izvor 56</t>
  </si>
  <si>
    <t xml:space="preserve">Fondovi EU </t>
  </si>
  <si>
    <t>T114070</t>
  </si>
  <si>
    <t>Ulaganje u PZZ I SKZ G2</t>
  </si>
  <si>
    <t>medicinu Varaždinske županije na sjednici održanoj dana   04.11.2025. godine usvaja:</t>
  </si>
  <si>
    <t>U Varaždinu, 04.11.2025.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</si>
</sst>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2" fillId="33" borderId="10" xfId="0" applyNumberFormat="1" applyFont="1" applyFill="1" applyBorder="1" applyAlignment="1">
      <alignment horizontal="right" wrapText="1" indent="1"/>
    </xf>
    <xf numFmtId="0" fontId="22" fillId="0" borderId="0" xfId="0" applyFont="1" applyAlignment="1">
      <alignment horizontal="left" wrapText="1" indent="1"/>
    </xf>
    <xf numFmtId="4" fontId="22" fillId="0" borderId="0" xfId="0" applyNumberFormat="1" applyFont="1" applyAlignment="1">
      <alignment horizontal="right" wrapText="1" indent="1"/>
    </xf>
    <xf numFmtId="2" fontId="22" fillId="33" borderId="10" xfId="0" applyNumberFormat="1" applyFont="1" applyFill="1" applyBorder="1" applyAlignment="1">
      <alignment horizontal="right" wrapText="1" indent="1"/>
    </xf>
    <xf numFmtId="4" fontId="22" fillId="34" borderId="10" xfId="0" applyNumberFormat="1" applyFont="1" applyFill="1" applyBorder="1" applyAlignment="1">
      <alignment horizontal="right" wrapText="1" indent="1"/>
    </xf>
    <xf numFmtId="0" fontId="22" fillId="0" borderId="12" xfId="0" applyFont="1" applyBorder="1" applyAlignment="1">
      <alignment horizontal="center" vertical="center" wrapText="1" indent="1"/>
    </xf>
    <xf numFmtId="0" fontId="22" fillId="0" borderId="13" xfId="0" applyFont="1" applyBorder="1" applyAlignment="1">
      <alignment horizontal="center" vertical="center" wrapText="1" indent="1"/>
    </xf>
    <xf numFmtId="0" fontId="22" fillId="0" borderId="14" xfId="0" applyFont="1" applyBorder="1" applyAlignment="1">
      <alignment horizontal="left" wrapText="1" indent="1"/>
    </xf>
    <xf numFmtId="4" fontId="22" fillId="0" borderId="10" xfId="0" applyNumberFormat="1" applyFont="1" applyBorder="1" applyAlignment="1">
      <alignment horizontal="right" wrapText="1" indent="1"/>
    </xf>
    <xf numFmtId="0" fontId="22" fillId="34" borderId="14" xfId="0" applyFont="1" applyFill="1" applyBorder="1" applyAlignment="1">
      <alignment horizontal="left" wrapText="1" indent="1"/>
    </xf>
    <xf numFmtId="0" fontId="22" fillId="33" borderId="14" xfId="0" applyFont="1" applyFill="1" applyBorder="1" applyAlignment="1">
      <alignment horizontal="left" wrapText="1" indent="1"/>
    </xf>
    <xf numFmtId="0" fontId="22" fillId="34" borderId="17" xfId="0" applyFont="1" applyFill="1" applyBorder="1" applyAlignment="1">
      <alignment horizontal="left" wrapText="1" indent="1"/>
    </xf>
    <xf numFmtId="0" fontId="24" fillId="34" borderId="15" xfId="0" applyFont="1" applyFill="1" applyBorder="1" applyAlignment="1">
      <alignment horizontal="left" wrapText="1" indent="1"/>
    </xf>
    <xf numFmtId="4" fontId="22" fillId="34" borderId="16" xfId="0" applyNumberFormat="1" applyFont="1" applyFill="1" applyBorder="1" applyAlignment="1">
      <alignment horizontal="right" wrapText="1" indent="1"/>
    </xf>
    <xf numFmtId="0" fontId="22" fillId="33" borderId="20" xfId="0" applyFont="1" applyFill="1" applyBorder="1" applyAlignment="1">
      <alignment horizontal="left" wrapText="1" indent="1"/>
    </xf>
    <xf numFmtId="4" fontId="22" fillId="33" borderId="21" xfId="0" applyNumberFormat="1" applyFont="1" applyFill="1" applyBorder="1" applyAlignment="1">
      <alignment horizontal="right" wrapText="1" indent="1"/>
    </xf>
    <xf numFmtId="0" fontId="22" fillId="0" borderId="17" xfId="0" applyFont="1" applyBorder="1" applyAlignment="1">
      <alignment horizontal="left" wrapText="1" indent="1"/>
    </xf>
    <xf numFmtId="0" fontId="21" fillId="0" borderId="0" xfId="0" applyFont="1"/>
    <xf numFmtId="4" fontId="23" fillId="33" borderId="10" xfId="0" applyNumberFormat="1" applyFont="1" applyFill="1" applyBorder="1" applyAlignment="1">
      <alignment horizontal="right" wrapText="1" indent="1"/>
    </xf>
    <xf numFmtId="0" fontId="24" fillId="0" borderId="12" xfId="0" applyFont="1" applyBorder="1" applyAlignment="1">
      <alignment horizontal="center" vertical="center" wrapText="1" indent="1"/>
    </xf>
    <xf numFmtId="0" fontId="24" fillId="0" borderId="13" xfId="0" applyFont="1" applyBorder="1" applyAlignment="1">
      <alignment horizontal="center" vertical="center" wrapText="1" indent="1"/>
    </xf>
    <xf numFmtId="4" fontId="25" fillId="0" borderId="10" xfId="0" applyNumberFormat="1" applyFont="1" applyBorder="1" applyAlignment="1">
      <alignment horizontal="right" wrapText="1" indent="1"/>
    </xf>
    <xf numFmtId="4" fontId="24" fillId="0" borderId="10" xfId="0" applyNumberFormat="1" applyFont="1" applyBorder="1" applyAlignment="1">
      <alignment horizontal="right" wrapText="1" indent="1"/>
    </xf>
    <xf numFmtId="0" fontId="26" fillId="0" borderId="0" xfId="0" applyFont="1"/>
    <xf numFmtId="2" fontId="23" fillId="33" borderId="10" xfId="0" applyNumberFormat="1" applyFont="1" applyFill="1" applyBorder="1" applyAlignment="1">
      <alignment horizontal="right" wrapText="1" indent="1"/>
    </xf>
    <xf numFmtId="4" fontId="24" fillId="34" borderId="10" xfId="0" applyNumberFormat="1" applyFont="1" applyFill="1" applyBorder="1" applyAlignment="1">
      <alignment horizontal="right" wrapText="1" indent="1"/>
    </xf>
    <xf numFmtId="4" fontId="25" fillId="0" borderId="16" xfId="0" applyNumberFormat="1" applyFont="1" applyBorder="1" applyAlignment="1">
      <alignment horizontal="right" wrapText="1" indent="1"/>
    </xf>
    <xf numFmtId="0" fontId="0" fillId="0" borderId="0" xfId="0" applyAlignment="1">
      <alignment vertical="center"/>
    </xf>
    <xf numFmtId="0" fontId="24" fillId="0" borderId="0" xfId="0" applyFont="1"/>
    <xf numFmtId="0" fontId="24" fillId="0" borderId="14" xfId="0" applyFont="1" applyBorder="1" applyAlignment="1">
      <alignment horizontal="left" wrapText="1" indent="1"/>
    </xf>
    <xf numFmtId="0" fontId="25" fillId="0" borderId="0" xfId="0" applyFont="1"/>
    <xf numFmtId="4" fontId="24" fillId="36" borderId="10" xfId="0" applyNumberFormat="1" applyFont="1" applyFill="1" applyBorder="1" applyAlignment="1">
      <alignment horizontal="right" wrapText="1" indent="1"/>
    </xf>
    <xf numFmtId="4" fontId="24" fillId="35" borderId="10" xfId="0" applyNumberFormat="1" applyFont="1" applyFill="1" applyBorder="1" applyAlignment="1">
      <alignment horizontal="right" wrapText="1" indent="1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34" borderId="22" xfId="0" applyFont="1" applyFill="1" applyBorder="1" applyAlignment="1">
      <alignment horizontal="center" vertical="center" wrapText="1"/>
    </xf>
    <xf numFmtId="0" fontId="27" fillId="34" borderId="23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4" fillId="35" borderId="22" xfId="0" applyFont="1" applyFill="1" applyBorder="1" applyAlignment="1">
      <alignment horizontal="left" vertical="center" wrapText="1"/>
    </xf>
    <xf numFmtId="4" fontId="27" fillId="35" borderId="23" xfId="0" applyNumberFormat="1" applyFont="1" applyFill="1" applyBorder="1" applyAlignment="1">
      <alignment horizontal="right"/>
    </xf>
    <xf numFmtId="0" fontId="25" fillId="35" borderId="22" xfId="0" applyFont="1" applyFill="1" applyBorder="1" applyAlignment="1">
      <alignment horizontal="left" vertical="center" wrapText="1"/>
    </xf>
    <xf numFmtId="4" fontId="28" fillId="35" borderId="23" xfId="0" applyNumberFormat="1" applyFont="1" applyFill="1" applyBorder="1" applyAlignment="1">
      <alignment horizontal="right"/>
    </xf>
    <xf numFmtId="0" fontId="24" fillId="35" borderId="22" xfId="0" applyFont="1" applyFill="1" applyBorder="1" applyAlignment="1">
      <alignment horizontal="left" vertical="center"/>
    </xf>
    <xf numFmtId="0" fontId="24" fillId="35" borderId="22" xfId="0" applyFont="1" applyFill="1" applyBorder="1" applyAlignment="1">
      <alignment vertical="center" wrapText="1"/>
    </xf>
    <xf numFmtId="0" fontId="25" fillId="35" borderId="22" xfId="0" applyFont="1" applyFill="1" applyBorder="1" applyAlignment="1">
      <alignment vertical="center" wrapText="1"/>
    </xf>
    <xf numFmtId="0" fontId="29" fillId="35" borderId="22" xfId="0" quotePrefix="1" applyFont="1" applyFill="1" applyBorder="1" applyAlignment="1">
      <alignment horizontal="left" vertical="center"/>
    </xf>
    <xf numFmtId="0" fontId="29" fillId="35" borderId="22" xfId="0" quotePrefix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2" fillId="36" borderId="18" xfId="0" applyFont="1" applyFill="1" applyBorder="1" applyAlignment="1">
      <alignment horizontal="left" wrapText="1" indent="1"/>
    </xf>
    <xf numFmtId="4" fontId="22" fillId="36" borderId="19" xfId="0" applyNumberFormat="1" applyFont="1" applyFill="1" applyBorder="1" applyAlignment="1">
      <alignment horizontal="right" wrapText="1" indent="1"/>
    </xf>
    <xf numFmtId="4" fontId="22" fillId="36" borderId="0" xfId="0" applyNumberFormat="1" applyFont="1" applyFill="1" applyAlignment="1">
      <alignment horizontal="right" vertical="center" wrapText="1" indent="1"/>
    </xf>
    <xf numFmtId="4" fontId="22" fillId="36" borderId="25" xfId="0" applyNumberFormat="1" applyFont="1" applyFill="1" applyBorder="1" applyAlignment="1">
      <alignment horizontal="right" vertical="center" wrapText="1" indent="1"/>
    </xf>
    <xf numFmtId="4" fontId="22" fillId="0" borderId="11" xfId="0" applyNumberFormat="1" applyFont="1" applyBorder="1" applyAlignment="1">
      <alignment horizontal="right" wrapText="1" indent="1"/>
    </xf>
    <xf numFmtId="0" fontId="22" fillId="33" borderId="26" xfId="0" applyFont="1" applyFill="1" applyBorder="1" applyAlignment="1">
      <alignment horizontal="left" wrapText="1" indent="1"/>
    </xf>
    <xf numFmtId="4" fontId="22" fillId="33" borderId="27" xfId="0" applyNumberFormat="1" applyFont="1" applyFill="1" applyBorder="1" applyAlignment="1">
      <alignment horizontal="right" wrapText="1" indent="1"/>
    </xf>
    <xf numFmtId="0" fontId="20" fillId="34" borderId="18" xfId="0" applyFont="1" applyFill="1" applyBorder="1" applyAlignment="1">
      <alignment horizontal="left" wrapText="1" indent="1"/>
    </xf>
    <xf numFmtId="0" fontId="22" fillId="33" borderId="28" xfId="0" applyFont="1" applyFill="1" applyBorder="1" applyAlignment="1">
      <alignment horizontal="left" wrapText="1" indent="1"/>
    </xf>
    <xf numFmtId="0" fontId="22" fillId="36" borderId="15" xfId="0" applyFont="1" applyFill="1" applyBorder="1" applyAlignment="1">
      <alignment horizontal="left" wrapText="1" indent="1"/>
    </xf>
    <xf numFmtId="4" fontId="22" fillId="36" borderId="29" xfId="0" applyNumberFormat="1" applyFont="1" applyFill="1" applyBorder="1" applyAlignment="1">
      <alignment horizontal="right" wrapText="1" indent="1"/>
    </xf>
    <xf numFmtId="4" fontId="24" fillId="34" borderId="10" xfId="0" applyNumberFormat="1" applyFont="1" applyFill="1" applyBorder="1" applyAlignment="1">
      <alignment horizontal="right" vertical="center" wrapText="1" indent="1"/>
    </xf>
    <xf numFmtId="0" fontId="20" fillId="0" borderId="30" xfId="0" applyFont="1" applyBorder="1" applyAlignment="1">
      <alignment horizontal="center" wrapText="1"/>
    </xf>
    <xf numFmtId="4" fontId="23" fillId="33" borderId="29" xfId="0" applyNumberFormat="1" applyFont="1" applyFill="1" applyBorder="1" applyAlignment="1">
      <alignment horizontal="right" wrapText="1" indent="1"/>
    </xf>
    <xf numFmtId="0" fontId="22" fillId="33" borderId="35" xfId="0" applyFont="1" applyFill="1" applyBorder="1" applyAlignment="1">
      <alignment horizontal="left" wrapText="1" indent="3"/>
    </xf>
    <xf numFmtId="0" fontId="23" fillId="33" borderId="35" xfId="0" applyFont="1" applyFill="1" applyBorder="1" applyAlignment="1">
      <alignment horizontal="left" wrapText="1" indent="1"/>
    </xf>
    <xf numFmtId="0" fontId="23" fillId="33" borderId="31" xfId="0" applyFont="1" applyFill="1" applyBorder="1" applyAlignment="1">
      <alignment horizontal="left" wrapText="1" indent="1"/>
    </xf>
    <xf numFmtId="0" fontId="21" fillId="0" borderId="37" xfId="0" applyFont="1" applyBorder="1"/>
    <xf numFmtId="0" fontId="24" fillId="34" borderId="36" xfId="0" applyFont="1" applyFill="1" applyBorder="1" applyAlignment="1">
      <alignment horizontal="left" wrapText="1" indent="1"/>
    </xf>
    <xf numFmtId="0" fontId="24" fillId="34" borderId="10" xfId="0" applyFont="1" applyFill="1" applyBorder="1" applyAlignment="1">
      <alignment horizontal="left" vertical="center" wrapText="1"/>
    </xf>
    <xf numFmtId="0" fontId="25" fillId="0" borderId="10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horizontal="left"/>
    </xf>
    <xf numFmtId="0" fontId="0" fillId="0" borderId="18" xfId="0" applyBorder="1" applyAlignment="1">
      <alignment horizontal="left"/>
    </xf>
    <xf numFmtId="0" fontId="16" fillId="0" borderId="39" xfId="0" applyFont="1" applyBorder="1" applyAlignment="1">
      <alignment horizontal="left"/>
    </xf>
    <xf numFmtId="0" fontId="24" fillId="0" borderId="10" xfId="0" applyFont="1" applyBorder="1" applyAlignment="1">
      <alignment horizontal="left" wrapText="1" indent="1"/>
    </xf>
    <xf numFmtId="0" fontId="24" fillId="0" borderId="10" xfId="0" applyFont="1" applyBorder="1" applyAlignment="1">
      <alignment horizontal="left" wrapText="1"/>
    </xf>
    <xf numFmtId="0" fontId="24" fillId="0" borderId="40" xfId="0" applyFont="1" applyBorder="1" applyAlignment="1">
      <alignment horizontal="center" vertical="center" wrapText="1" indent="1"/>
    </xf>
    <xf numFmtId="0" fontId="0" fillId="0" borderId="41" xfId="0" applyBorder="1"/>
    <xf numFmtId="49" fontId="20" fillId="0" borderId="32" xfId="0" applyNumberFormat="1" applyFont="1" applyBorder="1" applyAlignment="1">
      <alignment horizontal="left"/>
    </xf>
    <xf numFmtId="49" fontId="21" fillId="0" borderId="24" xfId="0" applyNumberFormat="1" applyFont="1" applyBorder="1" applyAlignment="1">
      <alignment horizontal="left"/>
    </xf>
    <xf numFmtId="49" fontId="20" fillId="0" borderId="33" xfId="0" applyNumberFormat="1" applyFont="1" applyBorder="1" applyAlignment="1">
      <alignment horizontal="left"/>
    </xf>
    <xf numFmtId="49" fontId="21" fillId="0" borderId="33" xfId="0" applyNumberFormat="1" applyFont="1" applyBorder="1" applyAlignment="1">
      <alignment horizontal="left"/>
    </xf>
    <xf numFmtId="49" fontId="21" fillId="0" borderId="34" xfId="0" applyNumberFormat="1" applyFont="1" applyBorder="1" applyAlignment="1">
      <alignment horizontal="left"/>
    </xf>
    <xf numFmtId="0" fontId="22" fillId="0" borderId="40" xfId="0" applyFont="1" applyBorder="1" applyAlignment="1">
      <alignment horizontal="center" vertical="center" wrapText="1" indent="1"/>
    </xf>
    <xf numFmtId="0" fontId="21" fillId="0" borderId="39" xfId="0" applyFont="1" applyBorder="1"/>
    <xf numFmtId="0" fontId="21" fillId="0" borderId="39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0" fontId="24" fillId="36" borderId="10" xfId="0" applyFont="1" applyFill="1" applyBorder="1" applyAlignment="1">
      <alignment horizontal="left" wrapText="1" indent="1"/>
    </xf>
    <xf numFmtId="0" fontId="24" fillId="0" borderId="39" xfId="0" applyFont="1" applyBorder="1"/>
    <xf numFmtId="0" fontId="24" fillId="0" borderId="38" xfId="0" applyFont="1" applyBorder="1" applyAlignment="1">
      <alignment horizontal="center"/>
    </xf>
    <xf numFmtId="0" fontId="24" fillId="0" borderId="39" xfId="0" applyFont="1" applyBorder="1" applyAlignment="1">
      <alignment horizontal="left"/>
    </xf>
    <xf numFmtId="0" fontId="24" fillId="0" borderId="28" xfId="0" applyFont="1" applyBorder="1" applyAlignment="1">
      <alignment horizontal="left" wrapText="1" indent="1"/>
    </xf>
    <xf numFmtId="0" fontId="24" fillId="0" borderId="42" xfId="0" applyFont="1" applyBorder="1" applyAlignment="1">
      <alignment horizontal="left" wrapText="1" indent="1"/>
    </xf>
    <xf numFmtId="0" fontId="22" fillId="0" borderId="43" xfId="0" applyFont="1" applyBorder="1" applyAlignment="1">
      <alignment horizontal="center" vertical="center" wrapText="1" indent="1"/>
    </xf>
    <xf numFmtId="0" fontId="21" fillId="0" borderId="47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 wrapText="1" indent="1"/>
    </xf>
    <xf numFmtId="4" fontId="23" fillId="0" borderId="0" xfId="0" applyNumberFormat="1" applyFont="1" applyAlignment="1">
      <alignment horizontal="right" wrapText="1" indent="1"/>
    </xf>
    <xf numFmtId="0" fontId="21" fillId="0" borderId="22" xfId="0" applyFont="1" applyBorder="1" applyAlignment="1">
      <alignment horizontal="left"/>
    </xf>
    <xf numFmtId="4" fontId="23" fillId="0" borderId="22" xfId="0" applyNumberFormat="1" applyFont="1" applyBorder="1" applyAlignment="1">
      <alignment horizontal="right" wrapText="1" indent="1"/>
    </xf>
    <xf numFmtId="0" fontId="22" fillId="34" borderId="45" xfId="0" applyFont="1" applyFill="1" applyBorder="1" applyAlignment="1">
      <alignment horizontal="left" wrapText="1" indent="1"/>
    </xf>
    <xf numFmtId="0" fontId="22" fillId="0" borderId="45" xfId="0" applyFont="1" applyBorder="1" applyAlignment="1">
      <alignment horizontal="left" wrapText="1" indent="1"/>
    </xf>
    <xf numFmtId="0" fontId="23" fillId="0" borderId="45" xfId="0" applyFont="1" applyBorder="1" applyAlignment="1">
      <alignment horizontal="left" wrapText="1" indent="1"/>
    </xf>
    <xf numFmtId="0" fontId="22" fillId="34" borderId="48" xfId="0" applyFont="1" applyFill="1" applyBorder="1" applyAlignment="1">
      <alignment horizontal="left" wrapText="1" indent="1"/>
    </xf>
    <xf numFmtId="0" fontId="22" fillId="0" borderId="49" xfId="0" applyFont="1" applyBorder="1" applyAlignment="1">
      <alignment horizontal="left" wrapText="1" indent="1"/>
    </xf>
    <xf numFmtId="0" fontId="23" fillId="0" borderId="50" xfId="0" applyFont="1" applyBorder="1" applyAlignment="1">
      <alignment horizontal="left" wrapText="1" indent="1"/>
    </xf>
    <xf numFmtId="0" fontId="22" fillId="0" borderId="50" xfId="0" applyFont="1" applyBorder="1" applyAlignment="1">
      <alignment horizontal="left" wrapText="1" indent="1"/>
    </xf>
    <xf numFmtId="0" fontId="23" fillId="0" borderId="51" xfId="0" applyFont="1" applyBorder="1" applyAlignment="1">
      <alignment horizontal="left" wrapText="1" indent="1"/>
    </xf>
    <xf numFmtId="0" fontId="23" fillId="0" borderId="52" xfId="0" applyFont="1" applyBorder="1" applyAlignment="1">
      <alignment horizontal="left" wrapText="1" indent="1"/>
    </xf>
    <xf numFmtId="0" fontId="22" fillId="0" borderId="53" xfId="0" applyFont="1" applyBorder="1" applyAlignment="1">
      <alignment horizontal="center" vertical="center" wrapText="1" indent="1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4" fontId="22" fillId="36" borderId="22" xfId="0" applyNumberFormat="1" applyFont="1" applyFill="1" applyBorder="1" applyAlignment="1">
      <alignment horizontal="center" vertical="center" wrapText="1" indent="1"/>
    </xf>
    <xf numFmtId="4" fontId="22" fillId="36" borderId="22" xfId="0" applyNumberFormat="1" applyFont="1" applyFill="1" applyBorder="1" applyAlignment="1">
      <alignment horizontal="right" vertical="center" wrapText="1" indent="1"/>
    </xf>
    <xf numFmtId="4" fontId="22" fillId="0" borderId="22" xfId="0" applyNumberFormat="1" applyFont="1" applyBorder="1" applyAlignment="1">
      <alignment horizontal="right" wrapText="1" indent="1"/>
    </xf>
    <xf numFmtId="4" fontId="22" fillId="34" borderId="22" xfId="0" applyNumberFormat="1" applyFont="1" applyFill="1" applyBorder="1" applyAlignment="1">
      <alignment horizontal="right" wrapText="1" indent="1"/>
    </xf>
    <xf numFmtId="0" fontId="24" fillId="0" borderId="44" xfId="0" applyFont="1" applyBorder="1" applyAlignment="1">
      <alignment horizontal="center" vertical="center" wrapText="1" indent="1"/>
    </xf>
    <xf numFmtId="4" fontId="24" fillId="34" borderId="45" xfId="0" applyNumberFormat="1" applyFont="1" applyFill="1" applyBorder="1" applyAlignment="1">
      <alignment horizontal="right" wrapText="1" indent="1"/>
    </xf>
    <xf numFmtId="4" fontId="24" fillId="0" borderId="45" xfId="0" applyNumberFormat="1" applyFont="1" applyBorder="1" applyAlignment="1">
      <alignment horizontal="right" wrapText="1" indent="1"/>
    </xf>
    <xf numFmtId="4" fontId="25" fillId="0" borderId="45" xfId="0" applyNumberFormat="1" applyFont="1" applyBorder="1" applyAlignment="1">
      <alignment horizontal="right" wrapText="1" indent="1"/>
    </xf>
    <xf numFmtId="4" fontId="25" fillId="0" borderId="46" xfId="0" applyNumberFormat="1" applyFont="1" applyBorder="1" applyAlignment="1">
      <alignment horizontal="right" wrapText="1" indent="1"/>
    </xf>
    <xf numFmtId="0" fontId="0" fillId="0" borderId="22" xfId="0" applyBorder="1"/>
    <xf numFmtId="0" fontId="25" fillId="0" borderId="0" xfId="0" applyFont="1" applyAlignment="1">
      <alignment horizontal="center"/>
    </xf>
    <xf numFmtId="0" fontId="20" fillId="0" borderId="30" xfId="0" applyFont="1" applyBorder="1" applyAlignment="1">
      <alignment vertical="center"/>
    </xf>
    <xf numFmtId="0" fontId="0" fillId="0" borderId="56" xfId="0" applyBorder="1"/>
    <xf numFmtId="4" fontId="24" fillId="0" borderId="58" xfId="0" applyNumberFormat="1" applyFont="1" applyBorder="1" applyAlignment="1">
      <alignment horizontal="right" wrapText="1" indent="1"/>
    </xf>
    <xf numFmtId="4" fontId="25" fillId="0" borderId="58" xfId="0" applyNumberFormat="1" applyFont="1" applyBorder="1" applyAlignment="1">
      <alignment horizontal="right" wrapText="1" indent="1"/>
    </xf>
    <xf numFmtId="4" fontId="25" fillId="0" borderId="59" xfId="0" applyNumberFormat="1" applyFont="1" applyBorder="1" applyAlignment="1">
      <alignment horizontal="right" wrapText="1" indent="1"/>
    </xf>
    <xf numFmtId="4" fontId="24" fillId="0" borderId="61" xfId="0" applyNumberFormat="1" applyFont="1" applyBorder="1" applyAlignment="1">
      <alignment horizontal="right" wrapText="1" indent="1"/>
    </xf>
    <xf numFmtId="4" fontId="25" fillId="0" borderId="61" xfId="0" applyNumberFormat="1" applyFont="1" applyBorder="1" applyAlignment="1">
      <alignment horizontal="right" wrapText="1" indent="1"/>
    </xf>
    <xf numFmtId="4" fontId="25" fillId="0" borderId="62" xfId="0" applyNumberFormat="1" applyFont="1" applyBorder="1" applyAlignment="1">
      <alignment horizontal="right" wrapText="1" indent="1"/>
    </xf>
    <xf numFmtId="4" fontId="24" fillId="34" borderId="63" xfId="0" applyNumberFormat="1" applyFont="1" applyFill="1" applyBorder="1" applyAlignment="1">
      <alignment horizontal="right" vertical="center" wrapText="1" indent="1"/>
    </xf>
    <xf numFmtId="4" fontId="24" fillId="0" borderId="57" xfId="0" applyNumberFormat="1" applyFont="1" applyBorder="1" applyAlignment="1">
      <alignment horizontal="right" wrapText="1" indent="1"/>
    </xf>
    <xf numFmtId="4" fontId="24" fillId="34" borderId="0" xfId="0" applyNumberFormat="1" applyFont="1" applyFill="1" applyAlignment="1">
      <alignment horizontal="right" wrapText="1" indent="1"/>
    </xf>
    <xf numFmtId="4" fontId="24" fillId="0" borderId="60" xfId="0" applyNumberFormat="1" applyFont="1" applyBorder="1" applyAlignment="1">
      <alignment horizontal="right" wrapText="1" indent="1"/>
    </xf>
    <xf numFmtId="0" fontId="24" fillId="34" borderId="45" xfId="0" applyFont="1" applyFill="1" applyBorder="1" applyAlignment="1">
      <alignment horizontal="left" vertical="center" wrapText="1"/>
    </xf>
    <xf numFmtId="0" fontId="24" fillId="0" borderId="45" xfId="0" applyFont="1" applyBorder="1" applyAlignment="1">
      <alignment horizontal="left" wrapText="1"/>
    </xf>
    <xf numFmtId="0" fontId="25" fillId="0" borderId="45" xfId="0" applyFont="1" applyBorder="1" applyAlignment="1">
      <alignment wrapText="1"/>
    </xf>
    <xf numFmtId="0" fontId="25" fillId="0" borderId="46" xfId="0" applyFont="1" applyBorder="1" applyAlignment="1">
      <alignment wrapText="1"/>
    </xf>
    <xf numFmtId="4" fontId="24" fillId="34" borderId="64" xfId="0" applyNumberFormat="1" applyFont="1" applyFill="1" applyBorder="1" applyAlignment="1">
      <alignment horizontal="right" wrapText="1" indent="1"/>
    </xf>
    <xf numFmtId="0" fontId="24" fillId="0" borderId="30" xfId="0" applyFont="1" applyBorder="1" applyAlignment="1">
      <alignment horizontal="center" vertical="center" wrapText="1" indent="1"/>
    </xf>
    <xf numFmtId="4" fontId="24" fillId="34" borderId="65" xfId="0" applyNumberFormat="1" applyFont="1" applyFill="1" applyBorder="1" applyAlignment="1">
      <alignment horizontal="right" wrapText="1" indent="1"/>
    </xf>
    <xf numFmtId="0" fontId="24" fillId="0" borderId="66" xfId="0" applyFont="1" applyBorder="1" applyAlignment="1">
      <alignment horizontal="center" vertical="center" wrapText="1" indent="1"/>
    </xf>
    <xf numFmtId="4" fontId="24" fillId="34" borderId="56" xfId="0" applyNumberFormat="1" applyFont="1" applyFill="1" applyBorder="1" applyAlignment="1">
      <alignment horizontal="right" vertical="center" wrapText="1" indent="1"/>
    </xf>
    <xf numFmtId="4" fontId="24" fillId="34" borderId="64" xfId="0" applyNumberFormat="1" applyFont="1" applyFill="1" applyBorder="1" applyAlignment="1">
      <alignment horizontal="right" vertical="center" wrapText="1" indent="1"/>
    </xf>
    <xf numFmtId="0" fontId="24" fillId="0" borderId="47" xfId="0" applyFont="1" applyBorder="1" applyAlignment="1">
      <alignment horizontal="left"/>
    </xf>
    <xf numFmtId="0" fontId="24" fillId="0" borderId="11" xfId="0" applyFont="1" applyBorder="1" applyAlignment="1">
      <alignment horizontal="left" wrapText="1" indent="1"/>
    </xf>
    <xf numFmtId="4" fontId="24" fillId="0" borderId="11" xfId="0" applyNumberFormat="1" applyFont="1" applyBorder="1" applyAlignment="1">
      <alignment horizontal="right" wrapText="1" indent="1"/>
    </xf>
    <xf numFmtId="4" fontId="24" fillId="35" borderId="67" xfId="0" applyNumberFormat="1" applyFont="1" applyFill="1" applyBorder="1" applyAlignment="1">
      <alignment horizontal="right" wrapText="1" indent="1"/>
    </xf>
    <xf numFmtId="0" fontId="24" fillId="0" borderId="22" xfId="0" applyFont="1" applyBorder="1" applyAlignment="1">
      <alignment horizontal="left"/>
    </xf>
    <xf numFmtId="0" fontId="24" fillId="0" borderId="22" xfId="0" applyFont="1" applyBorder="1" applyAlignment="1">
      <alignment horizontal="left" wrapText="1" indent="1"/>
    </xf>
    <xf numFmtId="4" fontId="24" fillId="0" borderId="22" xfId="0" applyNumberFormat="1" applyFont="1" applyBorder="1" applyAlignment="1">
      <alignment horizontal="right" wrapText="1" indent="1"/>
    </xf>
    <xf numFmtId="0" fontId="24" fillId="0" borderId="22" xfId="0" applyFont="1" applyBorder="1"/>
    <xf numFmtId="0" fontId="24" fillId="0" borderId="22" xfId="0" applyFont="1" applyBorder="1" applyAlignment="1">
      <alignment horizontal="left" indent="1"/>
    </xf>
    <xf numFmtId="4" fontId="24" fillId="0" borderId="0" xfId="0" applyNumberFormat="1" applyFont="1"/>
    <xf numFmtId="2" fontId="24" fillId="0" borderId="22" xfId="0" applyNumberFormat="1" applyFont="1" applyBorder="1" applyAlignment="1">
      <alignment horizontal="right"/>
    </xf>
    <xf numFmtId="4" fontId="24" fillId="35" borderId="22" xfId="0" applyNumberFormat="1" applyFont="1" applyFill="1" applyBorder="1" applyAlignment="1">
      <alignment horizontal="right" wrapText="1"/>
    </xf>
    <xf numFmtId="4" fontId="24" fillId="0" borderId="22" xfId="0" applyNumberFormat="1" applyFont="1" applyBorder="1" applyAlignment="1">
      <alignment horizontal="left" wrapText="1" indent="8"/>
    </xf>
    <xf numFmtId="0" fontId="21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showGridLines="0" workbookViewId="0">
      <selection activeCell="A8" sqref="A8:D8"/>
    </sheetView>
  </sheetViews>
  <sheetFormatPr defaultRowHeight="11.25" x14ac:dyDescent="0.15"/>
  <cols>
    <col min="1" max="1" width="50.42578125" style="1" customWidth="1"/>
    <col min="2" max="2" width="11.85546875" style="1" bestFit="1" customWidth="1"/>
    <col min="3" max="3" width="12.7109375" style="1" customWidth="1"/>
    <col min="4" max="4" width="21.140625" style="1" customWidth="1"/>
    <col min="5" max="5" width="16.7109375" style="1" customWidth="1"/>
    <col min="6" max="6" width="14.5703125" style="1" customWidth="1"/>
    <col min="7" max="7" width="13.28515625" style="1" customWidth="1"/>
    <col min="8" max="16384" width="9.140625" style="1"/>
  </cols>
  <sheetData>
    <row r="1" spans="1:12" s="5" customFormat="1" ht="12.75" customHeight="1" x14ac:dyDescent="0.2">
      <c r="A1" s="4" t="s">
        <v>7</v>
      </c>
    </row>
    <row r="2" spans="1:12" s="5" customFormat="1" ht="12.75" customHeight="1" x14ac:dyDescent="0.2">
      <c r="A2" s="4" t="s">
        <v>8</v>
      </c>
    </row>
    <row r="3" spans="1:12" s="5" customFormat="1" ht="12.75" customHeight="1" x14ac:dyDescent="0.2">
      <c r="A3" s="4" t="s">
        <v>9</v>
      </c>
    </row>
    <row r="4" spans="1:12" s="5" customFormat="1" ht="12.75" customHeight="1" x14ac:dyDescent="0.2">
      <c r="A4" s="56" t="s">
        <v>36</v>
      </c>
    </row>
    <row r="5" spans="1:12" s="5" customFormat="1" ht="12.75" customHeight="1" x14ac:dyDescent="0.2">
      <c r="A5" s="56" t="s">
        <v>37</v>
      </c>
      <c r="E5" s="167"/>
    </row>
    <row r="6" spans="1:12" s="5" customFormat="1" ht="8.25" customHeight="1" x14ac:dyDescent="0.2"/>
    <row r="7" spans="1:12" s="5" customFormat="1" ht="12.75" customHeight="1" x14ac:dyDescent="0.2">
      <c r="A7" s="170" t="s">
        <v>154</v>
      </c>
      <c r="B7" s="170"/>
      <c r="C7" s="170"/>
      <c r="D7" s="170"/>
    </row>
    <row r="8" spans="1:12" s="5" customFormat="1" ht="12.75" customHeight="1" x14ac:dyDescent="0.2">
      <c r="A8" s="170" t="s">
        <v>165</v>
      </c>
      <c r="B8" s="170"/>
      <c r="C8" s="170"/>
      <c r="D8" s="170"/>
    </row>
    <row r="9" spans="1:12" s="5" customFormat="1" ht="9" customHeight="1" x14ac:dyDescent="0.2"/>
    <row r="10" spans="1:12" s="5" customFormat="1" ht="12.75" customHeight="1" x14ac:dyDescent="0.2">
      <c r="A10" s="171"/>
      <c r="B10" s="171"/>
      <c r="C10" s="171"/>
      <c r="D10" s="171"/>
    </row>
    <row r="11" spans="1:12" s="5" customFormat="1" ht="12.75" customHeight="1" x14ac:dyDescent="0.2">
      <c r="A11" s="168" t="s">
        <v>153</v>
      </c>
      <c r="B11" s="168"/>
      <c r="C11" s="168"/>
      <c r="D11" s="168"/>
    </row>
    <row r="12" spans="1:12" s="5" customFormat="1" ht="6.75" customHeight="1" x14ac:dyDescent="0.2">
      <c r="A12" s="6"/>
      <c r="B12" s="6"/>
      <c r="C12" s="6"/>
      <c r="D12" s="6"/>
    </row>
    <row r="13" spans="1:12" s="5" customFormat="1" ht="12.75" customHeight="1" x14ac:dyDescent="0.25">
      <c r="A13" s="168" t="s">
        <v>10</v>
      </c>
      <c r="B13" s="170"/>
      <c r="C13" s="170"/>
      <c r="D13" s="170"/>
      <c r="H13" s="168"/>
      <c r="I13" s="169"/>
      <c r="J13" s="169"/>
      <c r="K13" s="169"/>
      <c r="L13" s="169"/>
    </row>
    <row r="14" spans="1:12" s="5" customFormat="1" ht="8.25" customHeight="1" x14ac:dyDescent="0.2">
      <c r="A14" s="6"/>
      <c r="B14" s="7"/>
      <c r="C14" s="7"/>
      <c r="D14" s="7"/>
    </row>
    <row r="15" spans="1:12" s="5" customFormat="1" ht="12.75" customHeight="1" x14ac:dyDescent="0.2">
      <c r="A15" s="168" t="s">
        <v>11</v>
      </c>
      <c r="B15" s="170"/>
      <c r="C15" s="170"/>
      <c r="D15" s="170"/>
    </row>
    <row r="16" spans="1:12" s="5" customFormat="1" ht="9" customHeight="1" x14ac:dyDescent="0.2"/>
    <row r="17" spans="1:6" s="5" customFormat="1" ht="9" customHeight="1" thickBot="1" x14ac:dyDescent="0.25"/>
    <row r="18" spans="1:6" s="2" customFormat="1" ht="24.75" thickBot="1" x14ac:dyDescent="0.2">
      <c r="A18" s="13" t="s">
        <v>40</v>
      </c>
      <c r="B18" s="14" t="s">
        <v>138</v>
      </c>
      <c r="C18" s="14" t="s">
        <v>141</v>
      </c>
      <c r="D18" s="14" t="s">
        <v>135</v>
      </c>
      <c r="E18" s="14" t="s">
        <v>136</v>
      </c>
      <c r="F18" s="14" t="s">
        <v>137</v>
      </c>
    </row>
    <row r="19" spans="1:6" s="2" customFormat="1" ht="12.75" customHeight="1" x14ac:dyDescent="0.2">
      <c r="A19" s="17" t="s">
        <v>5</v>
      </c>
      <c r="B19" s="12">
        <f>B20+B21</f>
        <v>7829391.2999999998</v>
      </c>
      <c r="C19" s="59">
        <f>SUM(C20+C21)</f>
        <v>9438021</v>
      </c>
      <c r="D19" s="60">
        <f>D20+D21</f>
        <v>9744851</v>
      </c>
      <c r="E19" s="12">
        <f>E20+E21</f>
        <v>9206393</v>
      </c>
      <c r="F19" s="60">
        <f>F20+F21</f>
        <v>9529008</v>
      </c>
    </row>
    <row r="20" spans="1:6" s="3" customFormat="1" ht="12" x14ac:dyDescent="0.2">
      <c r="A20" s="18" t="s">
        <v>0</v>
      </c>
      <c r="B20" s="8">
        <v>7829391.2999999998</v>
      </c>
      <c r="C20" s="8">
        <v>9436021</v>
      </c>
      <c r="D20" s="8">
        <v>9698851</v>
      </c>
      <c r="E20" s="8">
        <v>9186393</v>
      </c>
      <c r="F20" s="8">
        <v>9518008</v>
      </c>
    </row>
    <row r="21" spans="1:6" s="3" customFormat="1" ht="12" x14ac:dyDescent="0.2">
      <c r="A21" s="18" t="s">
        <v>1</v>
      </c>
      <c r="B21" s="8">
        <v>0</v>
      </c>
      <c r="C21" s="11">
        <v>2000</v>
      </c>
      <c r="D21" s="8">
        <v>46000</v>
      </c>
      <c r="E21" s="8">
        <v>20000</v>
      </c>
      <c r="F21" s="8">
        <v>11000</v>
      </c>
    </row>
    <row r="22" spans="1:6" s="3" customFormat="1" ht="12" x14ac:dyDescent="0.2">
      <c r="A22" s="19" t="s">
        <v>6</v>
      </c>
      <c r="B22" s="12">
        <f>SUM(B23+B24)</f>
        <v>7471378.8399999999</v>
      </c>
      <c r="C22" s="12">
        <f>SUM(C23+C24)</f>
        <v>9832022</v>
      </c>
      <c r="D22" s="12">
        <f>SUM(D23+D24)</f>
        <v>9779851</v>
      </c>
      <c r="E22" s="12">
        <f>SUM(E23+E24)</f>
        <v>9206393</v>
      </c>
      <c r="F22" s="12">
        <f>SUM(F23+F24)</f>
        <v>9529008</v>
      </c>
    </row>
    <row r="23" spans="1:6" s="3" customFormat="1" ht="12" x14ac:dyDescent="0.2">
      <c r="A23" s="18" t="s">
        <v>2</v>
      </c>
      <c r="B23" s="8">
        <v>6926275.9000000004</v>
      </c>
      <c r="C23" s="8">
        <v>8418869</v>
      </c>
      <c r="D23" s="8">
        <v>8465970</v>
      </c>
      <c r="E23" s="8">
        <v>8474170</v>
      </c>
      <c r="F23" s="8">
        <v>8426070</v>
      </c>
    </row>
    <row r="24" spans="1:6" s="3" customFormat="1" ht="12" x14ac:dyDescent="0.2">
      <c r="A24" s="18" t="s">
        <v>3</v>
      </c>
      <c r="B24" s="8">
        <v>545102.93999999994</v>
      </c>
      <c r="C24" s="8">
        <v>1413153</v>
      </c>
      <c r="D24" s="8">
        <v>1313881</v>
      </c>
      <c r="E24" s="8">
        <v>732223</v>
      </c>
      <c r="F24" s="8">
        <v>1102938</v>
      </c>
    </row>
    <row r="25" spans="1:6" s="2" customFormat="1" ht="12.75" thickBot="1" x14ac:dyDescent="0.25">
      <c r="A25" s="57" t="s">
        <v>4</v>
      </c>
      <c r="B25" s="58">
        <f>B19-B22</f>
        <v>358012.45999999996</v>
      </c>
      <c r="C25" s="58">
        <v>-394001</v>
      </c>
      <c r="D25" s="58">
        <f>D19-D22</f>
        <v>-35000</v>
      </c>
      <c r="E25" s="58">
        <f>E19-E22</f>
        <v>0</v>
      </c>
      <c r="F25" s="58">
        <f>F19-F22</f>
        <v>0</v>
      </c>
    </row>
    <row r="26" spans="1:6" s="2" customFormat="1" ht="9" customHeight="1" x14ac:dyDescent="0.2">
      <c r="A26" s="9"/>
      <c r="B26" s="10"/>
      <c r="C26" s="10"/>
      <c r="D26" s="10"/>
    </row>
    <row r="27" spans="1:6" s="2" customFormat="1" ht="9" customHeight="1" x14ac:dyDescent="0.2">
      <c r="A27" s="9"/>
      <c r="B27" s="10"/>
      <c r="C27" s="10"/>
      <c r="D27" s="10"/>
    </row>
    <row r="28" spans="1:6" s="2" customFormat="1" ht="12" x14ac:dyDescent="0.2">
      <c r="A28" s="168" t="s">
        <v>12</v>
      </c>
      <c r="B28" s="170"/>
      <c r="C28" s="170"/>
      <c r="D28" s="170"/>
    </row>
    <row r="29" spans="1:6" s="2" customFormat="1" ht="12.75" thickBot="1" x14ac:dyDescent="0.25">
      <c r="A29" s="5"/>
      <c r="B29" s="5"/>
      <c r="C29" s="5"/>
      <c r="D29" s="5"/>
    </row>
    <row r="30" spans="1:6" s="3" customFormat="1" ht="24.75" thickBot="1" x14ac:dyDescent="0.2">
      <c r="A30" s="13" t="s">
        <v>40</v>
      </c>
      <c r="B30" s="14" t="s">
        <v>138</v>
      </c>
      <c r="C30" s="14" t="s">
        <v>134</v>
      </c>
      <c r="D30" s="14" t="s">
        <v>135</v>
      </c>
      <c r="E30" s="14" t="s">
        <v>136</v>
      </c>
      <c r="F30" s="14" t="s">
        <v>137</v>
      </c>
    </row>
    <row r="31" spans="1:6" s="2" customFormat="1" ht="12" x14ac:dyDescent="0.2">
      <c r="A31" s="15" t="s">
        <v>13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</row>
    <row r="32" spans="1:6" ht="12" x14ac:dyDescent="0.2">
      <c r="A32" s="15" t="s">
        <v>14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</row>
    <row r="33" spans="1:6" ht="12" x14ac:dyDescent="0.2">
      <c r="A33" s="24" t="s">
        <v>38</v>
      </c>
      <c r="B33" s="61">
        <v>0</v>
      </c>
      <c r="C33" s="61">
        <v>0</v>
      </c>
      <c r="D33" s="61">
        <v>0</v>
      </c>
      <c r="E33" s="61">
        <v>0</v>
      </c>
      <c r="F33" s="61">
        <v>0</v>
      </c>
    </row>
    <row r="34" spans="1:6" ht="12.75" customHeight="1" thickBot="1" x14ac:dyDescent="0.25">
      <c r="A34" s="20" t="s">
        <v>39</v>
      </c>
      <c r="B34" s="21">
        <v>358012.46</v>
      </c>
      <c r="C34" s="21">
        <v>-394001</v>
      </c>
      <c r="D34" s="21">
        <v>-35000</v>
      </c>
      <c r="E34" s="21">
        <v>0</v>
      </c>
      <c r="F34" s="21">
        <v>0</v>
      </c>
    </row>
    <row r="35" spans="1:6" ht="12" x14ac:dyDescent="0.2">
      <c r="B35" s="5"/>
      <c r="C35" s="5"/>
      <c r="D35" s="5"/>
    </row>
    <row r="36" spans="1:6" ht="15" x14ac:dyDescent="0.25">
      <c r="A36" s="168" t="s">
        <v>41</v>
      </c>
      <c r="B36" s="169"/>
      <c r="C36" s="169"/>
      <c r="D36" s="169"/>
    </row>
    <row r="37" spans="1:6" customFormat="1" ht="3.75" customHeight="1" thickBot="1" x14ac:dyDescent="0.3"/>
    <row r="38" spans="1:6" ht="27.75" customHeight="1" thickBot="1" x14ac:dyDescent="0.2">
      <c r="A38" s="13" t="s">
        <v>24</v>
      </c>
      <c r="B38" s="14" t="s">
        <v>138</v>
      </c>
      <c r="C38" s="14" t="s">
        <v>134</v>
      </c>
      <c r="D38" s="14" t="s">
        <v>135</v>
      </c>
      <c r="E38" s="14" t="s">
        <v>136</v>
      </c>
      <c r="F38" s="14" t="s">
        <v>137</v>
      </c>
    </row>
    <row r="39" spans="1:6" ht="12" x14ac:dyDescent="0.2">
      <c r="A39" s="22" t="s">
        <v>42</v>
      </c>
      <c r="B39" s="23">
        <v>35989</v>
      </c>
      <c r="C39" s="23">
        <v>394001</v>
      </c>
      <c r="D39" s="23">
        <v>35000</v>
      </c>
      <c r="E39" s="23">
        <v>0</v>
      </c>
      <c r="F39" s="23">
        <v>0</v>
      </c>
    </row>
    <row r="40" spans="1:6" ht="12" x14ac:dyDescent="0.2">
      <c r="A40" s="24" t="s">
        <v>43</v>
      </c>
      <c r="B40" s="8">
        <v>394001</v>
      </c>
      <c r="C40" s="8">
        <v>0</v>
      </c>
      <c r="D40" s="8">
        <v>0</v>
      </c>
      <c r="E40" s="8">
        <v>0</v>
      </c>
      <c r="F40" s="8">
        <v>0</v>
      </c>
    </row>
    <row r="41" spans="1:6" ht="27" customHeight="1" thickBot="1" x14ac:dyDescent="0.25">
      <c r="A41" s="64" t="s">
        <v>47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5" spans="1:6" ht="15" x14ac:dyDescent="0.25">
      <c r="A45" s="168" t="s">
        <v>44</v>
      </c>
      <c r="B45" s="169"/>
      <c r="C45" s="169"/>
      <c r="D45" s="169"/>
    </row>
    <row r="46" spans="1:6" ht="15.75" thickBot="1" x14ac:dyDescent="0.3">
      <c r="A46" s="6"/>
      <c r="B46" s="41"/>
      <c r="C46" s="41"/>
      <c r="D46" s="41"/>
    </row>
    <row r="47" spans="1:6" ht="24.75" thickBot="1" x14ac:dyDescent="0.2">
      <c r="A47" s="13" t="s">
        <v>24</v>
      </c>
      <c r="B47" s="14" t="s">
        <v>138</v>
      </c>
      <c r="C47" s="14" t="s">
        <v>134</v>
      </c>
      <c r="D47" s="14" t="s">
        <v>135</v>
      </c>
      <c r="E47" s="14" t="s">
        <v>136</v>
      </c>
      <c r="F47" s="14" t="s">
        <v>137</v>
      </c>
    </row>
    <row r="48" spans="1:6" ht="12" x14ac:dyDescent="0.2">
      <c r="A48" s="22" t="s">
        <v>42</v>
      </c>
      <c r="B48" s="23">
        <v>35989</v>
      </c>
      <c r="C48" s="23">
        <v>394001</v>
      </c>
      <c r="D48" s="23">
        <v>35000</v>
      </c>
      <c r="E48" s="23">
        <v>0</v>
      </c>
      <c r="F48" s="23">
        <v>0</v>
      </c>
    </row>
    <row r="49" spans="1:6" ht="24" x14ac:dyDescent="0.2">
      <c r="A49" s="62" t="s">
        <v>45</v>
      </c>
      <c r="B49" s="63">
        <v>0</v>
      </c>
      <c r="C49" s="63">
        <v>394001</v>
      </c>
      <c r="D49" s="63">
        <v>35000</v>
      </c>
      <c r="E49" s="63">
        <v>0</v>
      </c>
      <c r="F49" s="63">
        <v>0</v>
      </c>
    </row>
    <row r="50" spans="1:6" ht="12" x14ac:dyDescent="0.2">
      <c r="A50" s="65" t="s">
        <v>46</v>
      </c>
      <c r="B50" s="63">
        <v>358012.46</v>
      </c>
      <c r="C50" s="63">
        <v>-394001</v>
      </c>
      <c r="D50" s="63">
        <v>0</v>
      </c>
      <c r="E50" s="63">
        <v>0</v>
      </c>
      <c r="F50" s="63">
        <v>0</v>
      </c>
    </row>
    <row r="51" spans="1:6" ht="12.75" thickBot="1" x14ac:dyDescent="0.25">
      <c r="A51" s="66" t="s">
        <v>43</v>
      </c>
      <c r="B51" s="67">
        <f>SUM(B50+B48)</f>
        <v>394001.46</v>
      </c>
      <c r="C51" s="67">
        <v>0</v>
      </c>
      <c r="D51" s="67"/>
      <c r="E51" s="67">
        <v>0</v>
      </c>
      <c r="F51" s="67">
        <v>0</v>
      </c>
    </row>
    <row r="55" spans="1:6" ht="12" x14ac:dyDescent="0.2">
      <c r="A55" s="5"/>
    </row>
    <row r="56" spans="1:6" ht="12" x14ac:dyDescent="0.2">
      <c r="C56" s="5"/>
    </row>
    <row r="57" spans="1:6" ht="12" x14ac:dyDescent="0.2">
      <c r="C57" s="5"/>
    </row>
    <row r="58" spans="1:6" ht="12" x14ac:dyDescent="0.2">
      <c r="C58" s="5"/>
    </row>
  </sheetData>
  <mergeCells count="10">
    <mergeCell ref="A45:D45"/>
    <mergeCell ref="H13:L13"/>
    <mergeCell ref="A28:D28"/>
    <mergeCell ref="A36:D36"/>
    <mergeCell ref="A7:D7"/>
    <mergeCell ref="A8:D8"/>
    <mergeCell ref="A10:D10"/>
    <mergeCell ref="A11:D11"/>
    <mergeCell ref="A13:D13"/>
    <mergeCell ref="A15:D15"/>
  </mergeCells>
  <pageMargins left="0.74803149606299213" right="0.74803149606299213" top="0.59055118110236227" bottom="0.59055118110236227" header="0.51181102362204722" footer="0.51181102362204722"/>
  <pageSetup paperSize="9" scale="78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workbookViewId="0">
      <selection activeCell="L10" sqref="L10"/>
    </sheetView>
  </sheetViews>
  <sheetFormatPr defaultRowHeight="12" x14ac:dyDescent="0.2"/>
  <cols>
    <col min="1" max="1" width="9.140625" style="25"/>
    <col min="2" max="2" width="67.42578125" style="25" customWidth="1"/>
    <col min="3" max="3" width="12.5703125" style="25" bestFit="1" customWidth="1"/>
    <col min="4" max="4" width="18.7109375" style="25" customWidth="1"/>
    <col min="5" max="5" width="15.140625" style="25" bestFit="1" customWidth="1"/>
    <col min="6" max="6" width="15" style="25" customWidth="1"/>
    <col min="7" max="7" width="15.5703125" style="25" customWidth="1"/>
    <col min="8" max="16384" width="9.140625" style="25"/>
  </cols>
  <sheetData>
    <row r="1" spans="1:7" x14ac:dyDescent="0.2">
      <c r="B1" s="168" t="s">
        <v>15</v>
      </c>
      <c r="C1" s="168"/>
      <c r="D1" s="168"/>
      <c r="E1" s="168"/>
    </row>
    <row r="3" spans="1:7" x14ac:dyDescent="0.2">
      <c r="B3" s="168" t="s">
        <v>155</v>
      </c>
      <c r="C3" s="168"/>
      <c r="D3" s="168"/>
      <c r="E3" s="168"/>
    </row>
    <row r="5" spans="1:7" x14ac:dyDescent="0.2">
      <c r="B5" s="168" t="s">
        <v>16</v>
      </c>
      <c r="C5" s="168"/>
      <c r="D5" s="168"/>
      <c r="E5" s="168"/>
    </row>
    <row r="6" spans="1:7" ht="12.75" thickBot="1" x14ac:dyDescent="0.25"/>
    <row r="7" spans="1:7" ht="27.75" customHeight="1" thickBot="1" x14ac:dyDescent="0.25">
      <c r="A7" s="69" t="s">
        <v>56</v>
      </c>
      <c r="B7" s="92" t="s">
        <v>24</v>
      </c>
      <c r="C7" s="102" t="s">
        <v>138</v>
      </c>
      <c r="D7" s="102" t="s">
        <v>139</v>
      </c>
      <c r="E7" s="118" t="s">
        <v>135</v>
      </c>
      <c r="F7" s="119" t="s">
        <v>136</v>
      </c>
      <c r="G7" s="120" t="s">
        <v>137</v>
      </c>
    </row>
    <row r="8" spans="1:7" ht="15.75" customHeight="1" x14ac:dyDescent="0.2">
      <c r="A8" s="93"/>
      <c r="B8" s="109" t="s">
        <v>49</v>
      </c>
      <c r="C8" s="121">
        <f>C9+C16</f>
        <v>7829391.3000000007</v>
      </c>
      <c r="D8" s="122">
        <f>D9+D16</f>
        <v>9438021</v>
      </c>
      <c r="E8" s="122">
        <f>E9+E16</f>
        <v>9744851</v>
      </c>
      <c r="F8" s="122">
        <f>F9+F16</f>
        <v>9206393</v>
      </c>
      <c r="G8" s="122">
        <f>G9+G16</f>
        <v>9529008</v>
      </c>
    </row>
    <row r="9" spans="1:7" ht="12.95" customHeight="1" x14ac:dyDescent="0.2">
      <c r="A9" s="95">
        <v>6</v>
      </c>
      <c r="B9" s="110" t="s">
        <v>79</v>
      </c>
      <c r="C9" s="123">
        <f>SUM(C10:C15)</f>
        <v>7829391.3000000007</v>
      </c>
      <c r="D9" s="123">
        <f>SUM(D10:D15)</f>
        <v>9436021</v>
      </c>
      <c r="E9" s="123">
        <f>SUM(E10:E15)</f>
        <v>9698851</v>
      </c>
      <c r="F9" s="123">
        <f>SUM(F10:F15)</f>
        <v>9186393</v>
      </c>
      <c r="G9" s="123">
        <f>SUM(G10:G15)</f>
        <v>9518008</v>
      </c>
    </row>
    <row r="10" spans="1:7" x14ac:dyDescent="0.2">
      <c r="A10" s="94">
        <v>63</v>
      </c>
      <c r="B10" s="111" t="s">
        <v>80</v>
      </c>
      <c r="C10" s="108">
        <v>148199.42000000001</v>
      </c>
      <c r="D10" s="108">
        <v>198000</v>
      </c>
      <c r="E10" s="108">
        <v>520300</v>
      </c>
      <c r="F10" s="108">
        <v>85000</v>
      </c>
      <c r="G10" s="108">
        <v>85000</v>
      </c>
    </row>
    <row r="11" spans="1:7" x14ac:dyDescent="0.2">
      <c r="A11" s="94">
        <v>64</v>
      </c>
      <c r="B11" s="111" t="s">
        <v>81</v>
      </c>
      <c r="C11" s="108">
        <v>9225.9500000000007</v>
      </c>
      <c r="D11" s="108">
        <v>10000</v>
      </c>
      <c r="E11" s="108">
        <v>10000</v>
      </c>
      <c r="F11" s="108">
        <v>10000</v>
      </c>
      <c r="G11" s="108">
        <v>10000</v>
      </c>
    </row>
    <row r="12" spans="1:7" x14ac:dyDescent="0.2">
      <c r="A12" s="94">
        <v>65</v>
      </c>
      <c r="B12" s="111" t="s">
        <v>82</v>
      </c>
      <c r="C12" s="108">
        <v>67018.080000000002</v>
      </c>
      <c r="D12" s="108">
        <v>25643</v>
      </c>
      <c r="E12" s="108">
        <v>15500</v>
      </c>
      <c r="F12" s="108">
        <v>10500</v>
      </c>
      <c r="G12" s="108">
        <v>10500</v>
      </c>
    </row>
    <row r="13" spans="1:7" ht="24" x14ac:dyDescent="0.2">
      <c r="A13" s="94">
        <v>66</v>
      </c>
      <c r="B13" s="111" t="s">
        <v>83</v>
      </c>
      <c r="C13" s="108">
        <v>111422.07</v>
      </c>
      <c r="D13" s="108">
        <v>117000</v>
      </c>
      <c r="E13" s="108">
        <v>182100</v>
      </c>
      <c r="F13" s="108">
        <v>170500</v>
      </c>
      <c r="G13" s="108">
        <v>177700</v>
      </c>
    </row>
    <row r="14" spans="1:7" x14ac:dyDescent="0.2">
      <c r="A14" s="94">
        <v>67</v>
      </c>
      <c r="B14" s="111" t="s">
        <v>84</v>
      </c>
      <c r="C14" s="108">
        <v>7492243.3700000001</v>
      </c>
      <c r="D14" s="108">
        <v>9083878</v>
      </c>
      <c r="E14" s="108">
        <v>8969451</v>
      </c>
      <c r="F14" s="108">
        <v>8908893</v>
      </c>
      <c r="G14" s="108">
        <v>9233308</v>
      </c>
    </row>
    <row r="15" spans="1:7" ht="10.5" customHeight="1" x14ac:dyDescent="0.2">
      <c r="A15" s="94">
        <v>68</v>
      </c>
      <c r="B15" s="111" t="s">
        <v>85</v>
      </c>
      <c r="C15" s="108">
        <v>1282.4100000000001</v>
      </c>
      <c r="D15" s="108">
        <v>1500</v>
      </c>
      <c r="E15" s="108">
        <v>1500</v>
      </c>
      <c r="F15" s="108">
        <v>1500</v>
      </c>
      <c r="G15" s="108">
        <v>1500</v>
      </c>
    </row>
    <row r="16" spans="1:7" ht="12.95" customHeight="1" x14ac:dyDescent="0.2">
      <c r="A16" s="95">
        <v>7</v>
      </c>
      <c r="B16" s="110" t="s">
        <v>86</v>
      </c>
      <c r="C16" s="123">
        <f>C17</f>
        <v>0</v>
      </c>
      <c r="D16" s="123">
        <f>D17</f>
        <v>2000</v>
      </c>
      <c r="E16" s="123">
        <f>E17</f>
        <v>46000</v>
      </c>
      <c r="F16" s="123">
        <f>F17</f>
        <v>20000</v>
      </c>
      <c r="G16" s="123">
        <f>G17</f>
        <v>11000</v>
      </c>
    </row>
    <row r="17" spans="1:7" x14ac:dyDescent="0.2">
      <c r="A17" s="94">
        <v>72</v>
      </c>
      <c r="B17" s="111" t="s">
        <v>87</v>
      </c>
      <c r="C17" s="108">
        <v>0</v>
      </c>
      <c r="D17" s="108">
        <v>2000</v>
      </c>
      <c r="E17" s="108">
        <v>46000</v>
      </c>
      <c r="F17" s="108">
        <v>20000</v>
      </c>
      <c r="G17" s="108">
        <v>11000</v>
      </c>
    </row>
    <row r="18" spans="1:7" ht="15" customHeight="1" x14ac:dyDescent="0.2">
      <c r="A18" s="94"/>
      <c r="B18" s="112" t="s">
        <v>48</v>
      </c>
      <c r="C18" s="124">
        <f>C19+C24</f>
        <v>7471378.8399999999</v>
      </c>
      <c r="D18" s="124">
        <f>D19+D24</f>
        <v>9832022</v>
      </c>
      <c r="E18" s="124">
        <f>E19+E24</f>
        <v>9779851</v>
      </c>
      <c r="F18" s="124">
        <f>F19+F24</f>
        <v>9206393</v>
      </c>
      <c r="G18" s="124">
        <f>G19+G24</f>
        <v>9529008</v>
      </c>
    </row>
    <row r="19" spans="1:7" ht="12.95" customHeight="1" x14ac:dyDescent="0.2">
      <c r="A19" s="95">
        <v>3</v>
      </c>
      <c r="B19" s="113" t="s">
        <v>88</v>
      </c>
      <c r="C19" s="123">
        <f>SUM(C20:C23)</f>
        <v>6926275.8999999994</v>
      </c>
      <c r="D19" s="123">
        <f>SUM(D20:D23)</f>
        <v>8418869</v>
      </c>
      <c r="E19" s="123">
        <f>SUM(E20:E23)</f>
        <v>8465970</v>
      </c>
      <c r="F19" s="123">
        <f>SUM(F20:F23)</f>
        <v>8474170</v>
      </c>
      <c r="G19" s="123">
        <f>SUM(G20:G23)</f>
        <v>8426070</v>
      </c>
    </row>
    <row r="20" spans="1:7" x14ac:dyDescent="0.2">
      <c r="A20" s="94">
        <v>31</v>
      </c>
      <c r="B20" s="114" t="s">
        <v>89</v>
      </c>
      <c r="C20" s="108">
        <v>5869380.4299999997</v>
      </c>
      <c r="D20" s="108">
        <v>7137836</v>
      </c>
      <c r="E20" s="108">
        <v>7199938</v>
      </c>
      <c r="F20" s="108">
        <v>7234538</v>
      </c>
      <c r="G20" s="108">
        <v>7246538</v>
      </c>
    </row>
    <row r="21" spans="1:7" x14ac:dyDescent="0.2">
      <c r="A21" s="94">
        <v>32</v>
      </c>
      <c r="B21" s="114" t="s">
        <v>90</v>
      </c>
      <c r="C21" s="108">
        <v>1047240.86</v>
      </c>
      <c r="D21" s="108">
        <v>1257533</v>
      </c>
      <c r="E21" s="108">
        <v>1256532</v>
      </c>
      <c r="F21" s="108">
        <v>1234632</v>
      </c>
      <c r="G21" s="108">
        <v>1172032</v>
      </c>
    </row>
    <row r="22" spans="1:7" x14ac:dyDescent="0.2">
      <c r="A22" s="94">
        <v>34</v>
      </c>
      <c r="B22" s="114" t="s">
        <v>91</v>
      </c>
      <c r="C22" s="108">
        <v>1742.43</v>
      </c>
      <c r="D22" s="108">
        <v>4000</v>
      </c>
      <c r="E22" s="108">
        <v>3000</v>
      </c>
      <c r="F22" s="108">
        <v>3000</v>
      </c>
      <c r="G22" s="108">
        <v>3000</v>
      </c>
    </row>
    <row r="23" spans="1:7" x14ac:dyDescent="0.2">
      <c r="A23" s="94">
        <v>37</v>
      </c>
      <c r="B23" s="114" t="s">
        <v>92</v>
      </c>
      <c r="C23" s="108">
        <v>7912.18</v>
      </c>
      <c r="D23" s="108">
        <v>19500</v>
      </c>
      <c r="E23" s="108">
        <v>6500</v>
      </c>
      <c r="F23" s="108">
        <v>2000</v>
      </c>
      <c r="G23" s="108">
        <v>4500</v>
      </c>
    </row>
    <row r="24" spans="1:7" ht="12.95" customHeight="1" x14ac:dyDescent="0.2">
      <c r="A24" s="95">
        <v>4</v>
      </c>
      <c r="B24" s="115" t="s">
        <v>93</v>
      </c>
      <c r="C24" s="123">
        <f>SUM(C25:C27)</f>
        <v>545102.94000000006</v>
      </c>
      <c r="D24" s="123">
        <f>SUM(D25:D27)</f>
        <v>1413153</v>
      </c>
      <c r="E24" s="123">
        <f>SUM(E25:E27)</f>
        <v>1313881</v>
      </c>
      <c r="F24" s="123">
        <f>SUM(F25:F27)</f>
        <v>732223</v>
      </c>
      <c r="G24" s="123">
        <f>SUM(G25:G27)</f>
        <v>1102938</v>
      </c>
    </row>
    <row r="25" spans="1:7" x14ac:dyDescent="0.2">
      <c r="A25" s="94">
        <v>41</v>
      </c>
      <c r="B25" s="114" t="s">
        <v>94</v>
      </c>
      <c r="C25" s="108">
        <v>1031.25</v>
      </c>
      <c r="D25" s="108">
        <v>1000</v>
      </c>
      <c r="E25" s="108">
        <v>1000</v>
      </c>
      <c r="F25" s="108">
        <v>1000</v>
      </c>
      <c r="G25" s="108">
        <v>1000</v>
      </c>
    </row>
    <row r="26" spans="1:7" x14ac:dyDescent="0.2">
      <c r="A26" s="103">
        <v>42</v>
      </c>
      <c r="B26" s="116" t="s">
        <v>95</v>
      </c>
      <c r="C26" s="108">
        <v>535123.56000000006</v>
      </c>
      <c r="D26" s="108">
        <v>1412153</v>
      </c>
      <c r="E26" s="108">
        <v>1312881</v>
      </c>
      <c r="F26" s="108">
        <v>731223</v>
      </c>
      <c r="G26" s="108">
        <v>1101938</v>
      </c>
    </row>
    <row r="27" spans="1:7" x14ac:dyDescent="0.2">
      <c r="A27" s="107">
        <v>45</v>
      </c>
      <c r="B27" s="117" t="s">
        <v>140</v>
      </c>
      <c r="C27" s="108">
        <v>8948.1299999999992</v>
      </c>
      <c r="D27" s="108">
        <v>0</v>
      </c>
      <c r="E27" s="108">
        <v>0</v>
      </c>
      <c r="F27" s="108">
        <v>0</v>
      </c>
      <c r="G27" s="108">
        <v>0</v>
      </c>
    </row>
    <row r="28" spans="1:7" x14ac:dyDescent="0.2">
      <c r="A28" s="104"/>
      <c r="B28" s="105"/>
      <c r="C28" s="106"/>
      <c r="D28" s="106"/>
      <c r="E28" s="106"/>
    </row>
    <row r="29" spans="1:7" x14ac:dyDescent="0.2">
      <c r="A29" s="104"/>
      <c r="B29" s="105"/>
      <c r="C29" s="106"/>
      <c r="D29" s="106"/>
      <c r="E29" s="106"/>
    </row>
    <row r="30" spans="1:7" x14ac:dyDescent="0.2">
      <c r="A30" s="104"/>
      <c r="B30" s="105"/>
      <c r="C30" s="106"/>
      <c r="D30" s="106"/>
      <c r="E30" s="106"/>
    </row>
  </sheetData>
  <mergeCells count="3">
    <mergeCell ref="B1:E1"/>
    <mergeCell ref="B3:E3"/>
    <mergeCell ref="B5:E5"/>
  </mergeCells>
  <pageMargins left="0.70866141732283472" right="0.70866141732283472" top="0.94488188976377963" bottom="0.74803149606299213" header="0.31496062992125984" footer="0.31496062992125984"/>
  <pageSetup paperSize="9" scale="8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8" workbookViewId="0">
      <selection activeCell="E27" sqref="E27"/>
    </sheetView>
  </sheetViews>
  <sheetFormatPr defaultRowHeight="15" x14ac:dyDescent="0.25"/>
  <cols>
    <col min="2" max="2" width="49.28515625" customWidth="1"/>
    <col min="3" max="3" width="16.28515625" bestFit="1" customWidth="1"/>
    <col min="4" max="4" width="23.140625" customWidth="1"/>
    <col min="5" max="5" width="15.140625" bestFit="1" customWidth="1"/>
    <col min="6" max="6" width="16.7109375" customWidth="1"/>
    <col min="7" max="7" width="14.7109375" customWidth="1"/>
  </cols>
  <sheetData>
    <row r="1" spans="1:15" ht="3" hidden="1" customHeight="1" thickBot="1" x14ac:dyDescent="0.3"/>
    <row r="2" spans="1:15" x14ac:dyDescent="0.25">
      <c r="B2" s="168" t="s">
        <v>18</v>
      </c>
      <c r="C2" s="168"/>
      <c r="D2" s="168"/>
      <c r="E2" s="168"/>
    </row>
    <row r="3" spans="1:15" ht="10.5" customHeight="1" thickBot="1" x14ac:dyDescent="0.3">
      <c r="B3" s="6"/>
      <c r="C3" s="6"/>
      <c r="D3" s="6"/>
      <c r="E3" s="6"/>
    </row>
    <row r="4" spans="1:15" ht="27" customHeight="1" thickBot="1" x14ac:dyDescent="0.3">
      <c r="A4" s="69" t="s">
        <v>56</v>
      </c>
      <c r="B4" s="27" t="s">
        <v>24</v>
      </c>
      <c r="C4" s="28" t="s">
        <v>138</v>
      </c>
      <c r="D4" s="125" t="s">
        <v>134</v>
      </c>
      <c r="E4" s="149" t="s">
        <v>135</v>
      </c>
      <c r="F4" s="132" t="s">
        <v>136</v>
      </c>
      <c r="G4" s="132" t="s">
        <v>137</v>
      </c>
    </row>
    <row r="5" spans="1:15" s="35" customFormat="1" x14ac:dyDescent="0.2">
      <c r="A5" s="79"/>
      <c r="B5" s="76" t="s">
        <v>49</v>
      </c>
      <c r="C5" s="68">
        <f>C6+C8+C10+C13+C18+C20</f>
        <v>7829391.2999999998</v>
      </c>
      <c r="D5" s="126">
        <f>D6+D8+D10+D13+D18+D20</f>
        <v>9438021</v>
      </c>
      <c r="E5" s="148">
        <f>SUM(E6+E8+E10+E13+E18+E20)</f>
        <v>9744851</v>
      </c>
      <c r="F5" s="150">
        <f>F6+F8+F10+F13+F18+F20</f>
        <v>9206393</v>
      </c>
      <c r="G5" s="148">
        <f>G6+G8+G10+G13+G18+G20</f>
        <v>9529008</v>
      </c>
    </row>
    <row r="6" spans="1:15" ht="13.5" customHeight="1" x14ac:dyDescent="0.25">
      <c r="A6" s="82">
        <v>1</v>
      </c>
      <c r="B6" s="84" t="s">
        <v>67</v>
      </c>
      <c r="C6" s="30">
        <f>C7</f>
        <v>239509.87</v>
      </c>
      <c r="D6" s="127">
        <f>D7</f>
        <v>1067878</v>
      </c>
      <c r="E6" s="134">
        <f>E7</f>
        <v>604451</v>
      </c>
      <c r="F6" s="137">
        <f>F7</f>
        <v>493893</v>
      </c>
      <c r="G6" s="134">
        <f>G7</f>
        <v>791308</v>
      </c>
    </row>
    <row r="7" spans="1:15" ht="13.5" customHeight="1" x14ac:dyDescent="0.25">
      <c r="A7" s="80">
        <v>11</v>
      </c>
      <c r="B7" s="77" t="s">
        <v>32</v>
      </c>
      <c r="C7" s="29">
        <v>239509.87</v>
      </c>
      <c r="D7" s="128">
        <v>1067878</v>
      </c>
      <c r="E7" s="135">
        <v>604451</v>
      </c>
      <c r="F7" s="138">
        <v>493893</v>
      </c>
      <c r="G7" s="135">
        <v>791308</v>
      </c>
    </row>
    <row r="8" spans="1:15" ht="13.5" customHeight="1" x14ac:dyDescent="0.25">
      <c r="A8" s="82">
        <v>3</v>
      </c>
      <c r="B8" s="84" t="s">
        <v>68</v>
      </c>
      <c r="C8" s="30">
        <f>C9</f>
        <v>167685.76000000001</v>
      </c>
      <c r="D8" s="127">
        <f>D9</f>
        <v>127000</v>
      </c>
      <c r="E8" s="134">
        <f>E9</f>
        <v>193100</v>
      </c>
      <c r="F8" s="137">
        <f>F9</f>
        <v>181500</v>
      </c>
      <c r="G8" s="134">
        <f>G9</f>
        <v>188700</v>
      </c>
    </row>
    <row r="9" spans="1:15" ht="13.5" customHeight="1" x14ac:dyDescent="0.25">
      <c r="A9" s="80">
        <v>31</v>
      </c>
      <c r="B9" s="77" t="s">
        <v>35</v>
      </c>
      <c r="C9" s="29">
        <v>167685.76000000001</v>
      </c>
      <c r="D9" s="128">
        <v>127000</v>
      </c>
      <c r="E9" s="135">
        <v>193100</v>
      </c>
      <c r="F9" s="138">
        <v>181500</v>
      </c>
      <c r="G9" s="135">
        <v>188700</v>
      </c>
    </row>
    <row r="10" spans="1:15" ht="13.5" customHeight="1" x14ac:dyDescent="0.25">
      <c r="A10" s="82">
        <v>4</v>
      </c>
      <c r="B10" s="84" t="s">
        <v>69</v>
      </c>
      <c r="C10" s="30">
        <f>C11+C12</f>
        <v>7252733.5</v>
      </c>
      <c r="D10" s="127">
        <f>D11+D12</f>
        <v>8016000</v>
      </c>
      <c r="E10" s="134">
        <f>E11+E12</f>
        <v>8365000</v>
      </c>
      <c r="F10" s="137">
        <f>F11+F12</f>
        <v>8415000</v>
      </c>
      <c r="G10" s="134">
        <f>G11+G12</f>
        <v>8442000</v>
      </c>
    </row>
    <row r="11" spans="1:15" ht="13.5" customHeight="1" x14ac:dyDescent="0.25">
      <c r="A11" s="80">
        <v>43</v>
      </c>
      <c r="B11" s="77" t="s">
        <v>70</v>
      </c>
      <c r="C11" s="29">
        <v>6787752.5</v>
      </c>
      <c r="D11" s="128">
        <v>7800000</v>
      </c>
      <c r="E11" s="135">
        <v>8149000</v>
      </c>
      <c r="F11" s="138">
        <v>8199000</v>
      </c>
      <c r="G11" s="135">
        <v>8226000</v>
      </c>
    </row>
    <row r="12" spans="1:15" ht="13.5" customHeight="1" x14ac:dyDescent="0.25">
      <c r="A12" s="80">
        <v>44</v>
      </c>
      <c r="B12" s="77" t="s">
        <v>71</v>
      </c>
      <c r="C12" s="29">
        <v>464981</v>
      </c>
      <c r="D12" s="128">
        <v>216000</v>
      </c>
      <c r="E12" s="135">
        <v>216000</v>
      </c>
      <c r="F12" s="138">
        <v>216000</v>
      </c>
      <c r="G12" s="135">
        <v>216000</v>
      </c>
    </row>
    <row r="13" spans="1:15" ht="14.25" customHeight="1" x14ac:dyDescent="0.25">
      <c r="A13" s="82">
        <v>5</v>
      </c>
      <c r="B13" s="84" t="s">
        <v>72</v>
      </c>
      <c r="C13" s="30">
        <f>C14+C15</f>
        <v>134927.12</v>
      </c>
      <c r="D13" s="127">
        <f>D14+D15</f>
        <v>198000</v>
      </c>
      <c r="E13" s="134">
        <f>SUM(E15:E17)</f>
        <v>520300</v>
      </c>
      <c r="F13" s="137">
        <f>SUM(F15+F17)</f>
        <v>85000</v>
      </c>
      <c r="G13" s="134">
        <f>SUM(G15+G17)</f>
        <v>85000</v>
      </c>
    </row>
    <row r="14" spans="1:15" ht="13.5" customHeight="1" x14ac:dyDescent="0.25">
      <c r="A14" s="80">
        <v>51</v>
      </c>
      <c r="B14" s="77" t="s">
        <v>73</v>
      </c>
      <c r="C14" s="29">
        <v>129960.69</v>
      </c>
      <c r="D14" s="128">
        <v>193000</v>
      </c>
      <c r="E14" s="135">
        <v>0</v>
      </c>
      <c r="F14" s="138">
        <v>0</v>
      </c>
      <c r="G14" s="135">
        <v>0</v>
      </c>
    </row>
    <row r="15" spans="1:15" ht="13.5" customHeight="1" x14ac:dyDescent="0.25">
      <c r="A15" s="80">
        <v>52</v>
      </c>
      <c r="B15" s="77" t="s">
        <v>74</v>
      </c>
      <c r="C15" s="29">
        <v>4966.43</v>
      </c>
      <c r="D15" s="128">
        <v>5000</v>
      </c>
      <c r="E15" s="135">
        <v>5000</v>
      </c>
      <c r="F15" s="138">
        <v>5000</v>
      </c>
      <c r="G15" s="135">
        <v>5000</v>
      </c>
      <c r="O15" s="130"/>
    </row>
    <row r="16" spans="1:15" ht="13.5" customHeight="1" x14ac:dyDescent="0.25">
      <c r="A16" s="80">
        <v>56</v>
      </c>
      <c r="B16" s="77" t="s">
        <v>156</v>
      </c>
      <c r="C16" s="29">
        <v>0</v>
      </c>
      <c r="D16" s="128">
        <v>0</v>
      </c>
      <c r="E16" s="135">
        <v>455300</v>
      </c>
      <c r="F16" s="138">
        <v>0</v>
      </c>
      <c r="G16" s="135">
        <v>0</v>
      </c>
    </row>
    <row r="17" spans="1:7" ht="13.5" customHeight="1" x14ac:dyDescent="0.25">
      <c r="A17" s="80">
        <v>58</v>
      </c>
      <c r="B17" s="77" t="s">
        <v>142</v>
      </c>
      <c r="C17" s="29">
        <v>0</v>
      </c>
      <c r="D17" s="128">
        <v>0</v>
      </c>
      <c r="E17" s="135">
        <v>60000</v>
      </c>
      <c r="F17" s="138">
        <v>80000</v>
      </c>
      <c r="G17" s="135">
        <v>80000</v>
      </c>
    </row>
    <row r="18" spans="1:7" ht="13.5" customHeight="1" x14ac:dyDescent="0.25">
      <c r="A18" s="82">
        <v>6</v>
      </c>
      <c r="B18" s="84" t="s">
        <v>75</v>
      </c>
      <c r="C18" s="30">
        <f>C19</f>
        <v>1057.3499999999999</v>
      </c>
      <c r="D18" s="127">
        <f>D19</f>
        <v>2000</v>
      </c>
      <c r="E18" s="134">
        <f>E19</f>
        <v>1000</v>
      </c>
      <c r="F18" s="137">
        <f>F19</f>
        <v>1000</v>
      </c>
      <c r="G18" s="134">
        <f>G19</f>
        <v>1000</v>
      </c>
    </row>
    <row r="19" spans="1:7" ht="13.5" customHeight="1" x14ac:dyDescent="0.25">
      <c r="A19" s="80">
        <v>61</v>
      </c>
      <c r="B19" s="77" t="s">
        <v>76</v>
      </c>
      <c r="C19" s="29">
        <v>1057.3499999999999</v>
      </c>
      <c r="D19" s="128">
        <v>2000</v>
      </c>
      <c r="E19" s="135">
        <v>1000</v>
      </c>
      <c r="F19" s="138">
        <v>1000</v>
      </c>
      <c r="G19" s="135">
        <v>1000</v>
      </c>
    </row>
    <row r="20" spans="1:7" ht="24.75" customHeight="1" x14ac:dyDescent="0.25">
      <c r="A20" s="82">
        <v>7</v>
      </c>
      <c r="B20" s="84" t="s">
        <v>78</v>
      </c>
      <c r="C20" s="30">
        <f>C21</f>
        <v>33477.699999999997</v>
      </c>
      <c r="D20" s="127">
        <f>D21</f>
        <v>27143</v>
      </c>
      <c r="E20" s="134">
        <f>E21</f>
        <v>61000</v>
      </c>
      <c r="F20" s="137">
        <f>F21</f>
        <v>30000</v>
      </c>
      <c r="G20" s="134">
        <f>G21</f>
        <v>21000</v>
      </c>
    </row>
    <row r="21" spans="1:7" ht="15.75" customHeight="1" thickBot="1" x14ac:dyDescent="0.3">
      <c r="A21" s="81">
        <v>71</v>
      </c>
      <c r="B21" s="78" t="s">
        <v>77</v>
      </c>
      <c r="C21" s="34">
        <v>33477.699999999997</v>
      </c>
      <c r="D21" s="129">
        <v>27143</v>
      </c>
      <c r="E21" s="136">
        <v>61000</v>
      </c>
      <c r="F21" s="139">
        <v>30000</v>
      </c>
      <c r="G21" s="136">
        <v>21000</v>
      </c>
    </row>
    <row r="22" spans="1:7" ht="5.25" customHeight="1" thickBot="1" x14ac:dyDescent="0.3">
      <c r="B22" s="31"/>
      <c r="C22" s="31"/>
      <c r="D22" s="31"/>
      <c r="E22" s="31"/>
      <c r="F22" s="133"/>
      <c r="G22" s="133"/>
    </row>
    <row r="23" spans="1:7" ht="27.75" customHeight="1" thickBot="1" x14ac:dyDescent="0.3">
      <c r="A23" s="69" t="s">
        <v>56</v>
      </c>
      <c r="B23" s="151" t="s">
        <v>24</v>
      </c>
      <c r="C23" s="149" t="s">
        <v>138</v>
      </c>
      <c r="D23" s="149" t="s">
        <v>134</v>
      </c>
      <c r="E23" s="151" t="s">
        <v>135</v>
      </c>
      <c r="F23" s="132" t="s">
        <v>136</v>
      </c>
      <c r="G23" s="132" t="s">
        <v>137</v>
      </c>
    </row>
    <row r="24" spans="1:7" x14ac:dyDescent="0.25">
      <c r="A24" s="86"/>
      <c r="B24" s="144" t="s">
        <v>48</v>
      </c>
      <c r="C24" s="153">
        <f>C25+C27+C29+C32+C37+C39</f>
        <v>7471378.8399999999</v>
      </c>
      <c r="D24" s="152">
        <f>D25+D27+D29+D32+D37+D39</f>
        <v>9832022</v>
      </c>
      <c r="E24" s="140">
        <f>E25+E27+E29+E32+E37+E39</f>
        <v>9779851</v>
      </c>
      <c r="F24" s="142">
        <f>F25+F27+F29+F32+F37+F39</f>
        <v>9206393</v>
      </c>
      <c r="G24" s="142">
        <f>G25+G27+G29+G32+G37+G39</f>
        <v>9529008</v>
      </c>
    </row>
    <row r="25" spans="1:7" x14ac:dyDescent="0.25">
      <c r="A25" s="82">
        <v>1</v>
      </c>
      <c r="B25" s="145" t="s">
        <v>67</v>
      </c>
      <c r="C25" s="134">
        <f>C26</f>
        <v>239509.87</v>
      </c>
      <c r="D25" s="141">
        <f>D26</f>
        <v>1067878</v>
      </c>
      <c r="E25" s="143">
        <f>E26</f>
        <v>604451</v>
      </c>
      <c r="F25" s="141">
        <f>F26</f>
        <v>493893</v>
      </c>
      <c r="G25" s="141">
        <f>G26</f>
        <v>791308</v>
      </c>
    </row>
    <row r="26" spans="1:7" ht="12.75" customHeight="1" x14ac:dyDescent="0.25">
      <c r="A26" s="80">
        <v>11</v>
      </c>
      <c r="B26" s="146" t="s">
        <v>32</v>
      </c>
      <c r="C26" s="135">
        <v>239509.87</v>
      </c>
      <c r="D26" s="135">
        <v>1067878</v>
      </c>
      <c r="E26" s="138">
        <v>604451</v>
      </c>
      <c r="F26" s="135">
        <v>493893</v>
      </c>
      <c r="G26" s="135">
        <v>791308</v>
      </c>
    </row>
    <row r="27" spans="1:7" x14ac:dyDescent="0.25">
      <c r="A27" s="82">
        <v>3</v>
      </c>
      <c r="B27" s="145" t="s">
        <v>68</v>
      </c>
      <c r="C27" s="134">
        <f>C28</f>
        <v>87318.57</v>
      </c>
      <c r="D27" s="134">
        <f>D28</f>
        <v>212355</v>
      </c>
      <c r="E27" s="137">
        <f>E28</f>
        <v>193100</v>
      </c>
      <c r="F27" s="134">
        <f>F28</f>
        <v>181500</v>
      </c>
      <c r="G27" s="134">
        <f>G28</f>
        <v>188700</v>
      </c>
    </row>
    <row r="28" spans="1:7" ht="12.75" customHeight="1" x14ac:dyDescent="0.25">
      <c r="A28" s="80">
        <v>31</v>
      </c>
      <c r="B28" s="146" t="s">
        <v>35</v>
      </c>
      <c r="C28" s="135">
        <v>87318.57</v>
      </c>
      <c r="D28" s="135">
        <v>212355</v>
      </c>
      <c r="E28" s="138">
        <v>193100</v>
      </c>
      <c r="F28" s="135">
        <v>181500</v>
      </c>
      <c r="G28" s="135">
        <v>188700</v>
      </c>
    </row>
    <row r="29" spans="1:7" x14ac:dyDescent="0.25">
      <c r="A29" s="82">
        <v>4</v>
      </c>
      <c r="B29" s="145" t="s">
        <v>69</v>
      </c>
      <c r="C29" s="134">
        <f>C30+C31</f>
        <v>6969895.0300000003</v>
      </c>
      <c r="D29" s="134">
        <f>D30+D31</f>
        <v>8395293</v>
      </c>
      <c r="E29" s="137">
        <f>E30+E31</f>
        <v>8400000</v>
      </c>
      <c r="F29" s="134">
        <f>F30+F31</f>
        <v>8415000</v>
      </c>
      <c r="G29" s="134">
        <f>G30+G31</f>
        <v>8442000</v>
      </c>
    </row>
    <row r="30" spans="1:7" ht="12.75" customHeight="1" x14ac:dyDescent="0.25">
      <c r="A30" s="80">
        <v>43</v>
      </c>
      <c r="B30" s="146" t="s">
        <v>70</v>
      </c>
      <c r="C30" s="135">
        <v>6504914.0300000003</v>
      </c>
      <c r="D30" s="135">
        <v>8179293</v>
      </c>
      <c r="E30" s="138">
        <v>8184000</v>
      </c>
      <c r="F30" s="135">
        <v>8199000</v>
      </c>
      <c r="G30" s="135">
        <v>8226000</v>
      </c>
    </row>
    <row r="31" spans="1:7" ht="12.75" customHeight="1" x14ac:dyDescent="0.25">
      <c r="A31" s="80">
        <v>44</v>
      </c>
      <c r="B31" s="146" t="s">
        <v>71</v>
      </c>
      <c r="C31" s="135">
        <v>464981</v>
      </c>
      <c r="D31" s="135">
        <v>216000</v>
      </c>
      <c r="E31" s="138">
        <v>216000</v>
      </c>
      <c r="F31" s="135">
        <v>216000</v>
      </c>
      <c r="G31" s="135">
        <v>216000</v>
      </c>
    </row>
    <row r="32" spans="1:7" x14ac:dyDescent="0.25">
      <c r="A32" s="82">
        <v>5</v>
      </c>
      <c r="B32" s="145" t="s">
        <v>72</v>
      </c>
      <c r="C32" s="134">
        <f>C33+C34</f>
        <v>146297.09</v>
      </c>
      <c r="D32" s="134">
        <f>D33+D34</f>
        <v>121496</v>
      </c>
      <c r="E32" s="137">
        <f>SUM(E34:E36)</f>
        <v>520300</v>
      </c>
      <c r="F32" s="134">
        <f>SUM(F34:F36)</f>
        <v>85000</v>
      </c>
      <c r="G32" s="134">
        <f>SUM(G34:G36)</f>
        <v>85000</v>
      </c>
    </row>
    <row r="33" spans="1:7" ht="12.75" customHeight="1" x14ac:dyDescent="0.25">
      <c r="A33" s="80">
        <v>51</v>
      </c>
      <c r="B33" s="146" t="s">
        <v>73</v>
      </c>
      <c r="C33" s="135">
        <v>141330.66</v>
      </c>
      <c r="D33" s="135">
        <v>116496</v>
      </c>
      <c r="E33" s="138">
        <v>0</v>
      </c>
      <c r="F33" s="135">
        <v>0</v>
      </c>
      <c r="G33" s="135">
        <v>0</v>
      </c>
    </row>
    <row r="34" spans="1:7" ht="12.75" customHeight="1" x14ac:dyDescent="0.25">
      <c r="A34" s="80">
        <v>52</v>
      </c>
      <c r="B34" s="146" t="s">
        <v>74</v>
      </c>
      <c r="C34" s="135">
        <v>4966.43</v>
      </c>
      <c r="D34" s="135">
        <v>5000</v>
      </c>
      <c r="E34" s="138">
        <v>5000</v>
      </c>
      <c r="F34" s="135">
        <v>5000</v>
      </c>
      <c r="G34" s="135">
        <v>5000</v>
      </c>
    </row>
    <row r="35" spans="1:7" ht="12.75" customHeight="1" x14ac:dyDescent="0.25">
      <c r="A35" s="80">
        <v>56</v>
      </c>
      <c r="B35" s="146" t="s">
        <v>156</v>
      </c>
      <c r="C35" s="135">
        <v>0</v>
      </c>
      <c r="D35" s="135">
        <v>0</v>
      </c>
      <c r="E35" s="138">
        <v>455300</v>
      </c>
      <c r="F35" s="135">
        <v>0</v>
      </c>
      <c r="G35" s="135">
        <v>0</v>
      </c>
    </row>
    <row r="36" spans="1:7" ht="12.75" customHeight="1" x14ac:dyDescent="0.25">
      <c r="A36" s="80">
        <v>58</v>
      </c>
      <c r="B36" s="146" t="s">
        <v>143</v>
      </c>
      <c r="C36" s="135">
        <v>0</v>
      </c>
      <c r="D36" s="135">
        <v>0</v>
      </c>
      <c r="E36" s="138">
        <v>60000</v>
      </c>
      <c r="F36" s="135">
        <v>80000</v>
      </c>
      <c r="G36" s="135">
        <v>80000</v>
      </c>
    </row>
    <row r="37" spans="1:7" x14ac:dyDescent="0.25">
      <c r="A37" s="82">
        <v>6</v>
      </c>
      <c r="B37" s="145" t="s">
        <v>75</v>
      </c>
      <c r="C37" s="134">
        <f>C38</f>
        <v>1057.3499999999999</v>
      </c>
      <c r="D37" s="134">
        <f>D38</f>
        <v>2000</v>
      </c>
      <c r="E37" s="137">
        <f>E38</f>
        <v>1000</v>
      </c>
      <c r="F37" s="134">
        <f>F38</f>
        <v>1000</v>
      </c>
      <c r="G37" s="134">
        <f>G38</f>
        <v>1000</v>
      </c>
    </row>
    <row r="38" spans="1:7" x14ac:dyDescent="0.25">
      <c r="A38" s="80">
        <v>61</v>
      </c>
      <c r="B38" s="146" t="s">
        <v>76</v>
      </c>
      <c r="C38" s="135">
        <v>1057.3499999999999</v>
      </c>
      <c r="D38" s="135">
        <v>2000</v>
      </c>
      <c r="E38" s="138">
        <v>1000</v>
      </c>
      <c r="F38" s="135">
        <v>1000</v>
      </c>
      <c r="G38" s="135">
        <v>1000</v>
      </c>
    </row>
    <row r="39" spans="1:7" ht="24" customHeight="1" x14ac:dyDescent="0.25">
      <c r="A39" s="82">
        <v>7</v>
      </c>
      <c r="B39" s="145" t="s">
        <v>78</v>
      </c>
      <c r="C39" s="134">
        <f>C40</f>
        <v>27300.93</v>
      </c>
      <c r="D39" s="134">
        <f>D40</f>
        <v>33000</v>
      </c>
      <c r="E39" s="137">
        <f>E40</f>
        <v>61000</v>
      </c>
      <c r="F39" s="134">
        <f>F40</f>
        <v>30000</v>
      </c>
      <c r="G39" s="134">
        <f>G40</f>
        <v>21000</v>
      </c>
    </row>
    <row r="40" spans="1:7" ht="15.75" thickBot="1" x14ac:dyDescent="0.3">
      <c r="A40" s="81">
        <v>71</v>
      </c>
      <c r="B40" s="147" t="s">
        <v>77</v>
      </c>
      <c r="C40" s="136">
        <v>27300.93</v>
      </c>
      <c r="D40" s="136">
        <v>33000</v>
      </c>
      <c r="E40" s="139">
        <v>61000</v>
      </c>
      <c r="F40" s="136">
        <v>30000</v>
      </c>
      <c r="G40" s="136">
        <v>21000</v>
      </c>
    </row>
  </sheetData>
  <mergeCells count="1">
    <mergeCell ref="B2:E2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0"/>
  <sheetViews>
    <sheetView workbookViewId="0">
      <selection activeCell="E11" sqref="E11"/>
    </sheetView>
  </sheetViews>
  <sheetFormatPr defaultRowHeight="13.5" customHeight="1" x14ac:dyDescent="0.2"/>
  <cols>
    <col min="1" max="1" width="9.140625" style="25"/>
    <col min="2" max="2" width="68.28515625" style="25" bestFit="1" customWidth="1"/>
    <col min="3" max="3" width="15.5703125" style="25" customWidth="1"/>
    <col min="4" max="4" width="17.28515625" style="25" customWidth="1"/>
    <col min="5" max="5" width="15.140625" style="25" bestFit="1" customWidth="1"/>
    <col min="6" max="6" width="16.42578125" style="25" customWidth="1"/>
    <col min="7" max="7" width="16.7109375" style="25" customWidth="1"/>
    <col min="8" max="16384" width="9.140625" style="25"/>
  </cols>
  <sheetData>
    <row r="2" spans="1:7" ht="13.5" customHeight="1" x14ac:dyDescent="0.25">
      <c r="B2" s="168" t="s">
        <v>19</v>
      </c>
      <c r="C2" s="172"/>
      <c r="D2" s="172"/>
      <c r="E2" s="172"/>
      <c r="F2" s="6"/>
    </row>
    <row r="3" spans="1:7" ht="13.5" customHeight="1" thickBot="1" x14ac:dyDescent="0.25">
      <c r="B3" s="6"/>
      <c r="C3" s="6"/>
      <c r="D3" s="6"/>
      <c r="E3" s="6"/>
      <c r="F3" s="6"/>
    </row>
    <row r="4" spans="1:7" ht="26.25" customHeight="1" thickBot="1" x14ac:dyDescent="0.25">
      <c r="A4" s="69" t="s">
        <v>56</v>
      </c>
      <c r="B4" s="27" t="s">
        <v>24</v>
      </c>
      <c r="C4" s="28" t="s">
        <v>138</v>
      </c>
      <c r="D4" s="28" t="s">
        <v>141</v>
      </c>
      <c r="E4" s="28" t="s">
        <v>135</v>
      </c>
      <c r="F4" s="28" t="s">
        <v>136</v>
      </c>
      <c r="G4" s="28" t="s">
        <v>137</v>
      </c>
    </row>
    <row r="5" spans="1:7" ht="15" customHeight="1" x14ac:dyDescent="0.2">
      <c r="A5" s="74"/>
      <c r="B5" s="75" t="s">
        <v>48</v>
      </c>
      <c r="C5" s="33">
        <f>C6+C8</f>
        <v>7471378.8399999999</v>
      </c>
      <c r="D5" s="33">
        <f>SUM(D9+D10+D7)</f>
        <v>9832022</v>
      </c>
      <c r="E5" s="33">
        <f>E6+E8</f>
        <v>9779851</v>
      </c>
      <c r="F5" s="33">
        <f t="shared" ref="F5:G5" si="0">F6+F8</f>
        <v>9206393</v>
      </c>
      <c r="G5" s="33">
        <f t="shared" si="0"/>
        <v>9529008</v>
      </c>
    </row>
    <row r="6" spans="1:7" ht="13.5" customHeight="1" x14ac:dyDescent="0.2">
      <c r="A6" s="87" t="s">
        <v>58</v>
      </c>
      <c r="B6" s="71" t="s">
        <v>66</v>
      </c>
      <c r="C6" s="8">
        <v>0</v>
      </c>
      <c r="D6" s="11">
        <f>E6-C6</f>
        <v>4500</v>
      </c>
      <c r="E6" s="8">
        <f>E7</f>
        <v>4500</v>
      </c>
      <c r="F6" s="8">
        <f t="shared" ref="F6:G6" si="1">F7</f>
        <v>0</v>
      </c>
      <c r="G6" s="8">
        <f t="shared" si="1"/>
        <v>2500</v>
      </c>
    </row>
    <row r="7" spans="1:7" ht="13.5" customHeight="1" x14ac:dyDescent="0.2">
      <c r="A7" s="88" t="s">
        <v>59</v>
      </c>
      <c r="B7" s="72" t="s">
        <v>57</v>
      </c>
      <c r="C7" s="26">
        <v>0</v>
      </c>
      <c r="D7" s="32">
        <v>4500</v>
      </c>
      <c r="E7" s="26">
        <v>4500</v>
      </c>
      <c r="F7" s="26">
        <v>0</v>
      </c>
      <c r="G7" s="26">
        <v>2500</v>
      </c>
    </row>
    <row r="8" spans="1:7" ht="13.5" customHeight="1" x14ac:dyDescent="0.2">
      <c r="A8" s="89" t="s">
        <v>60</v>
      </c>
      <c r="B8" s="71" t="s">
        <v>63</v>
      </c>
      <c r="C8" s="8">
        <f>C9+C10</f>
        <v>7471378.8399999999</v>
      </c>
      <c r="D8" s="8">
        <f>SUM(D9:D10)</f>
        <v>9827522</v>
      </c>
      <c r="E8" s="8">
        <f>E9+E10</f>
        <v>9775351</v>
      </c>
      <c r="F8" s="8">
        <f t="shared" ref="F8:G8" si="2">F9+F10</f>
        <v>9206393</v>
      </c>
      <c r="G8" s="8">
        <f t="shared" si="2"/>
        <v>9526508</v>
      </c>
    </row>
    <row r="9" spans="1:7" ht="13.5" customHeight="1" x14ac:dyDescent="0.2">
      <c r="A9" s="90" t="s">
        <v>61</v>
      </c>
      <c r="B9" s="72" t="s">
        <v>64</v>
      </c>
      <c r="C9" s="26">
        <v>6766887.9699999997</v>
      </c>
      <c r="D9" s="26">
        <v>8099873</v>
      </c>
      <c r="E9" s="26">
        <v>8585270</v>
      </c>
      <c r="F9" s="26">
        <v>8116500</v>
      </c>
      <c r="G9" s="26">
        <v>8136700</v>
      </c>
    </row>
    <row r="10" spans="1:7" ht="13.5" customHeight="1" thickBot="1" x14ac:dyDescent="0.25">
      <c r="A10" s="91" t="s">
        <v>62</v>
      </c>
      <c r="B10" s="73" t="s">
        <v>65</v>
      </c>
      <c r="C10" s="70">
        <v>704490.87</v>
      </c>
      <c r="D10" s="70">
        <v>1727649</v>
      </c>
      <c r="E10" s="70">
        <v>1190081</v>
      </c>
      <c r="F10" s="70">
        <v>1089893</v>
      </c>
      <c r="G10" s="70">
        <v>1389808</v>
      </c>
    </row>
  </sheetData>
  <mergeCells count="1">
    <mergeCell ref="B2:E2"/>
  </mergeCells>
  <pageMargins left="0.70866141732283472" right="0.70866141732283472" top="0.9448818897637796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F477-3726-4FD3-9159-45557B81C7D5}">
  <dimension ref="A3:G12"/>
  <sheetViews>
    <sheetView workbookViewId="0">
      <selection activeCell="H9" sqref="H9"/>
    </sheetView>
  </sheetViews>
  <sheetFormatPr defaultRowHeight="15" x14ac:dyDescent="0.25"/>
  <cols>
    <col min="2" max="2" width="41.28515625" customWidth="1"/>
    <col min="3" max="3" width="14.42578125" customWidth="1"/>
    <col min="4" max="4" width="17.140625" customWidth="1"/>
    <col min="5" max="5" width="16.28515625" customWidth="1"/>
    <col min="6" max="6" width="16.5703125" customWidth="1"/>
    <col min="7" max="7" width="17" customWidth="1"/>
  </cols>
  <sheetData>
    <row r="3" spans="1:7" x14ac:dyDescent="0.25">
      <c r="A3" s="173" t="s">
        <v>21</v>
      </c>
      <c r="B3" s="173"/>
      <c r="C3" s="173"/>
      <c r="D3" s="173"/>
      <c r="E3" s="173"/>
    </row>
    <row r="4" spans="1:7" x14ac:dyDescent="0.25">
      <c r="A4" s="42"/>
      <c r="B4" s="42"/>
      <c r="C4" s="42"/>
      <c r="D4" s="42"/>
      <c r="E4" s="42"/>
    </row>
    <row r="5" spans="1:7" x14ac:dyDescent="0.25">
      <c r="A5" s="173" t="s">
        <v>22</v>
      </c>
      <c r="B5" s="173"/>
      <c r="C5" s="173"/>
      <c r="D5" s="173"/>
      <c r="E5" s="173"/>
    </row>
    <row r="6" spans="1:7" x14ac:dyDescent="0.25">
      <c r="A6" s="42"/>
      <c r="B6" s="42"/>
      <c r="C6" s="42"/>
      <c r="D6" s="42"/>
      <c r="E6" s="42"/>
    </row>
    <row r="7" spans="1:7" ht="24" x14ac:dyDescent="0.25">
      <c r="A7" s="43" t="s">
        <v>23</v>
      </c>
      <c r="B7" s="44" t="s">
        <v>24</v>
      </c>
      <c r="C7" s="44" t="s">
        <v>138</v>
      </c>
      <c r="D7" s="43" t="s">
        <v>141</v>
      </c>
      <c r="E7" s="43" t="s">
        <v>135</v>
      </c>
      <c r="F7" s="43" t="s">
        <v>136</v>
      </c>
      <c r="G7" s="43" t="s">
        <v>137</v>
      </c>
    </row>
    <row r="8" spans="1:7" x14ac:dyDescent="0.25">
      <c r="A8" s="45">
        <v>1</v>
      </c>
      <c r="B8" s="46">
        <v>2</v>
      </c>
      <c r="C8" s="46">
        <v>3</v>
      </c>
      <c r="D8" s="45">
        <v>4</v>
      </c>
      <c r="E8" s="45">
        <v>5</v>
      </c>
      <c r="F8" s="45">
        <v>5</v>
      </c>
      <c r="G8" s="45">
        <v>5</v>
      </c>
    </row>
    <row r="9" spans="1:7" ht="16.5" customHeight="1" x14ac:dyDescent="0.25">
      <c r="A9" s="47">
        <v>8</v>
      </c>
      <c r="B9" s="47" t="s">
        <v>25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ht="18" customHeight="1" x14ac:dyDescent="0.25">
      <c r="A10" s="49">
        <v>84</v>
      </c>
      <c r="B10" s="49" t="s">
        <v>26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ht="17.25" customHeight="1" x14ac:dyDescent="0.25">
      <c r="A11" s="51">
        <v>5</v>
      </c>
      <c r="B11" s="52" t="s">
        <v>27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ht="15" customHeight="1" x14ac:dyDescent="0.25">
      <c r="A12" s="49">
        <v>54</v>
      </c>
      <c r="B12" s="53" t="s">
        <v>28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</sheetData>
  <mergeCells count="2">
    <mergeCell ref="A3:E3"/>
    <mergeCell ref="A5:E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9FC9-9FD4-4133-9F94-3369AB19A4B0}">
  <dimension ref="A1:G14"/>
  <sheetViews>
    <sheetView workbookViewId="0">
      <selection activeCell="M11" sqref="M11"/>
    </sheetView>
  </sheetViews>
  <sheetFormatPr defaultRowHeight="15" x14ac:dyDescent="0.25"/>
  <cols>
    <col min="2" max="2" width="40.85546875" customWidth="1"/>
    <col min="3" max="3" width="14.7109375" customWidth="1"/>
    <col min="4" max="4" width="17.28515625" customWidth="1"/>
    <col min="5" max="5" width="15.7109375" customWidth="1"/>
    <col min="6" max="6" width="16.85546875" customWidth="1"/>
    <col min="7" max="7" width="18.140625" customWidth="1"/>
  </cols>
  <sheetData>
    <row r="1" spans="1:7" x14ac:dyDescent="0.25">
      <c r="A1" s="25"/>
      <c r="B1" s="173" t="s">
        <v>29</v>
      </c>
      <c r="C1" s="173"/>
      <c r="D1" s="173"/>
      <c r="E1" s="173"/>
    </row>
    <row r="2" spans="1:7" x14ac:dyDescent="0.25">
      <c r="A2" s="25"/>
      <c r="B2" s="42"/>
      <c r="C2" s="42"/>
      <c r="D2" s="42"/>
      <c r="E2" s="42"/>
    </row>
    <row r="3" spans="1:7" ht="24" x14ac:dyDescent="0.25">
      <c r="A3" s="43" t="s">
        <v>30</v>
      </c>
      <c r="B3" s="44" t="s">
        <v>24</v>
      </c>
      <c r="C3" s="44" t="s">
        <v>138</v>
      </c>
      <c r="D3" s="43" t="s">
        <v>141</v>
      </c>
      <c r="E3" s="43" t="s">
        <v>135</v>
      </c>
      <c r="F3" s="43" t="s">
        <v>136</v>
      </c>
      <c r="G3" s="43" t="s">
        <v>137</v>
      </c>
    </row>
    <row r="4" spans="1:7" x14ac:dyDescent="0.25">
      <c r="A4" s="45">
        <v>1</v>
      </c>
      <c r="B4" s="46">
        <v>2</v>
      </c>
      <c r="C4" s="46">
        <v>3</v>
      </c>
      <c r="D4" s="45">
        <v>4</v>
      </c>
      <c r="E4" s="45">
        <v>5</v>
      </c>
      <c r="F4" s="45">
        <v>5</v>
      </c>
      <c r="G4" s="45">
        <v>5</v>
      </c>
    </row>
    <row r="5" spans="1:7" ht="15" customHeight="1" x14ac:dyDescent="0.25">
      <c r="A5" s="47"/>
      <c r="B5" s="47" t="s">
        <v>31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</row>
    <row r="6" spans="1:7" ht="16.5" customHeight="1" x14ac:dyDescent="0.25">
      <c r="A6" s="47">
        <v>1</v>
      </c>
      <c r="B6" s="47" t="s">
        <v>32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</row>
    <row r="7" spans="1:7" x14ac:dyDescent="0.25">
      <c r="A7" s="54">
        <v>11</v>
      </c>
      <c r="B7" s="54" t="s">
        <v>32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</row>
    <row r="8" spans="1:7" ht="24.75" customHeight="1" x14ac:dyDescent="0.25">
      <c r="A8" s="47">
        <v>8</v>
      </c>
      <c r="B8" s="47" t="s">
        <v>33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ht="15.75" customHeight="1" x14ac:dyDescent="0.25">
      <c r="A9" s="55">
        <v>81</v>
      </c>
      <c r="B9" s="55" t="s">
        <v>33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 ht="13.5" customHeight="1" x14ac:dyDescent="0.25">
      <c r="A10" s="47"/>
      <c r="B10" s="47" t="s">
        <v>34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ht="16.5" customHeight="1" x14ac:dyDescent="0.25">
      <c r="A11" s="47">
        <v>1</v>
      </c>
      <c r="B11" s="52" t="s">
        <v>32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4">
        <v>11</v>
      </c>
      <c r="B12" s="54" t="s">
        <v>32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 ht="16.5" customHeight="1" x14ac:dyDescent="0.25">
      <c r="A13" s="47">
        <v>3</v>
      </c>
      <c r="B13" s="52" t="s">
        <v>35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54">
        <v>31</v>
      </c>
      <c r="B14" s="54" t="s">
        <v>35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</sheetData>
  <mergeCells count="1">
    <mergeCell ref="B1:E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13"/>
  <sheetViews>
    <sheetView tabSelected="1" workbookViewId="0">
      <selection activeCell="F108" sqref="F108"/>
    </sheetView>
  </sheetViews>
  <sheetFormatPr defaultRowHeight="12" x14ac:dyDescent="0.2"/>
  <cols>
    <col min="1" max="1" width="13.28515625" style="36" customWidth="1"/>
    <col min="2" max="2" width="62.28515625" style="36" customWidth="1"/>
    <col min="3" max="3" width="16.28515625" style="36" bestFit="1" customWidth="1"/>
    <col min="4" max="4" width="18.42578125" style="36" customWidth="1"/>
    <col min="5" max="5" width="15.140625" style="36" bestFit="1" customWidth="1"/>
    <col min="6" max="6" width="13.7109375" style="36" customWidth="1"/>
    <col min="7" max="7" width="14.7109375" style="36" customWidth="1"/>
    <col min="8" max="9" width="9.140625" style="36"/>
    <col min="10" max="10" width="10" style="36" bestFit="1" customWidth="1"/>
    <col min="11" max="16384" width="9.140625" style="36"/>
  </cols>
  <sheetData>
    <row r="2" spans="1:7" x14ac:dyDescent="0.2">
      <c r="B2" s="174" t="s">
        <v>20</v>
      </c>
      <c r="C2" s="174"/>
      <c r="D2" s="174"/>
      <c r="E2" s="174"/>
    </row>
    <row r="3" spans="1:7" ht="12.75" thickBot="1" x14ac:dyDescent="0.25"/>
    <row r="4" spans="1:7" ht="24.75" thickBot="1" x14ac:dyDescent="0.25">
      <c r="A4" s="98" t="s">
        <v>96</v>
      </c>
      <c r="B4" s="85" t="s">
        <v>24</v>
      </c>
      <c r="C4" s="28" t="s">
        <v>138</v>
      </c>
      <c r="D4" s="28" t="s">
        <v>141</v>
      </c>
      <c r="E4" s="28" t="s">
        <v>135</v>
      </c>
      <c r="F4" s="28" t="s">
        <v>136</v>
      </c>
      <c r="G4" s="28" t="s">
        <v>137</v>
      </c>
    </row>
    <row r="5" spans="1:7" x14ac:dyDescent="0.2">
      <c r="A5" s="97"/>
      <c r="B5" s="96" t="s">
        <v>17</v>
      </c>
      <c r="C5" s="39">
        <f>C6</f>
        <v>7471378.8399999999</v>
      </c>
      <c r="D5" s="39">
        <f t="shared" ref="D5:G6" si="0">SUM(D6)</f>
        <v>9832022</v>
      </c>
      <c r="E5" s="39">
        <f t="shared" si="0"/>
        <v>9779851</v>
      </c>
      <c r="F5" s="39">
        <f t="shared" si="0"/>
        <v>9206393</v>
      </c>
      <c r="G5" s="39">
        <f t="shared" si="0"/>
        <v>9529008</v>
      </c>
    </row>
    <row r="6" spans="1:7" ht="24" x14ac:dyDescent="0.2">
      <c r="A6" s="97" t="s">
        <v>99</v>
      </c>
      <c r="B6" s="83" t="s">
        <v>97</v>
      </c>
      <c r="C6" s="30">
        <f>C7</f>
        <v>7471378.8399999999</v>
      </c>
      <c r="D6" s="40">
        <f t="shared" si="0"/>
        <v>9832022</v>
      </c>
      <c r="E6" s="40">
        <f t="shared" si="0"/>
        <v>9779851</v>
      </c>
      <c r="F6" s="40">
        <f t="shared" si="0"/>
        <v>9206393</v>
      </c>
      <c r="G6" s="40">
        <f t="shared" si="0"/>
        <v>9529008</v>
      </c>
    </row>
    <row r="7" spans="1:7" x14ac:dyDescent="0.2">
      <c r="A7" s="97" t="s">
        <v>100</v>
      </c>
      <c r="B7" s="83" t="s">
        <v>98</v>
      </c>
      <c r="C7" s="30">
        <f>SUM(C8:C13)</f>
        <v>7471378.8399999999</v>
      </c>
      <c r="D7" s="40">
        <f>SUM(D8+D9+D10+D11+D12+D13)</f>
        <v>9832022</v>
      </c>
      <c r="E7" s="40">
        <f>SUM(E8+E9+E10+E11+E12+E13)</f>
        <v>9779851</v>
      </c>
      <c r="F7" s="40">
        <f>SUM(F8+F9+F10+F11+F12+F13)</f>
        <v>9206393</v>
      </c>
      <c r="G7" s="40">
        <f>SUM(G8+G9+G10+G11+G12+G13)</f>
        <v>9529008</v>
      </c>
    </row>
    <row r="8" spans="1:7" x14ac:dyDescent="0.2">
      <c r="A8" s="100" t="s">
        <v>50</v>
      </c>
      <c r="B8" s="83" t="s">
        <v>32</v>
      </c>
      <c r="C8" s="30">
        <v>239509.87</v>
      </c>
      <c r="D8" s="40">
        <v>1067878</v>
      </c>
      <c r="E8" s="40">
        <v>604451</v>
      </c>
      <c r="F8" s="40">
        <v>493893</v>
      </c>
      <c r="G8" s="40">
        <v>791308</v>
      </c>
    </row>
    <row r="9" spans="1:7" x14ac:dyDescent="0.2">
      <c r="A9" s="37" t="s">
        <v>51</v>
      </c>
      <c r="B9" s="83" t="s">
        <v>35</v>
      </c>
      <c r="C9" s="30">
        <v>87318.57</v>
      </c>
      <c r="D9" s="40">
        <v>212355</v>
      </c>
      <c r="E9" s="40">
        <v>193100</v>
      </c>
      <c r="F9" s="40">
        <v>181500</v>
      </c>
      <c r="G9" s="40">
        <v>188700</v>
      </c>
    </row>
    <row r="10" spans="1:7" x14ac:dyDescent="0.2">
      <c r="A10" s="37" t="s">
        <v>52</v>
      </c>
      <c r="B10" s="83" t="s">
        <v>101</v>
      </c>
      <c r="C10" s="30">
        <v>6969895.0300000003</v>
      </c>
      <c r="D10" s="40">
        <v>8395293</v>
      </c>
      <c r="E10" s="40">
        <v>8400000</v>
      </c>
      <c r="F10" s="40">
        <v>8415000</v>
      </c>
      <c r="G10" s="40">
        <v>8442000</v>
      </c>
    </row>
    <row r="11" spans="1:7" x14ac:dyDescent="0.2">
      <c r="A11" s="37" t="s">
        <v>53</v>
      </c>
      <c r="B11" s="83" t="s">
        <v>102</v>
      </c>
      <c r="C11" s="30">
        <v>146297.09</v>
      </c>
      <c r="D11" s="40">
        <v>121496</v>
      </c>
      <c r="E11" s="40">
        <v>520300</v>
      </c>
      <c r="F11" s="40">
        <v>85000</v>
      </c>
      <c r="G11" s="40">
        <v>85000</v>
      </c>
    </row>
    <row r="12" spans="1:7" x14ac:dyDescent="0.2">
      <c r="A12" s="37" t="s">
        <v>54</v>
      </c>
      <c r="B12" s="83" t="s">
        <v>76</v>
      </c>
      <c r="C12" s="30">
        <v>1057.3499999999999</v>
      </c>
      <c r="D12" s="40">
        <v>2000</v>
      </c>
      <c r="E12" s="40">
        <v>1000</v>
      </c>
      <c r="F12" s="40">
        <v>1000</v>
      </c>
      <c r="G12" s="40">
        <v>1000</v>
      </c>
    </row>
    <row r="13" spans="1:7" x14ac:dyDescent="0.2">
      <c r="A13" s="101" t="s">
        <v>55</v>
      </c>
      <c r="B13" s="83" t="s">
        <v>103</v>
      </c>
      <c r="C13" s="30">
        <v>27300.93</v>
      </c>
      <c r="D13" s="40">
        <v>33000</v>
      </c>
      <c r="E13" s="40">
        <v>61000</v>
      </c>
      <c r="F13" s="40">
        <v>30000</v>
      </c>
      <c r="G13" s="40">
        <v>21000</v>
      </c>
    </row>
    <row r="14" spans="1:7" x14ac:dyDescent="0.2">
      <c r="A14" s="97" t="s">
        <v>104</v>
      </c>
      <c r="B14" s="83" t="s">
        <v>105</v>
      </c>
      <c r="C14" s="30">
        <f>C15</f>
        <v>141330.66</v>
      </c>
      <c r="D14" s="40">
        <f>SUM(D15)</f>
        <v>116496</v>
      </c>
      <c r="E14" s="40">
        <f>SUM(E15+E26+E33)</f>
        <v>556918</v>
      </c>
      <c r="F14" s="40">
        <f>SUM(F22)</f>
        <v>80000</v>
      </c>
      <c r="G14" s="40">
        <f>SUM(G22)</f>
        <v>80000</v>
      </c>
    </row>
    <row r="15" spans="1:7" x14ac:dyDescent="0.2">
      <c r="A15" s="97" t="s">
        <v>106</v>
      </c>
      <c r="B15" s="83" t="s">
        <v>110</v>
      </c>
      <c r="C15" s="30">
        <f>C16</f>
        <v>141330.66</v>
      </c>
      <c r="D15" s="40">
        <f>SUM(D16)</f>
        <v>116496</v>
      </c>
      <c r="E15" s="40">
        <v>60000</v>
      </c>
      <c r="F15" s="40">
        <f>SUM(F21)</f>
        <v>80000</v>
      </c>
      <c r="G15" s="40">
        <f>SUM(G21)</f>
        <v>80000</v>
      </c>
    </row>
    <row r="16" spans="1:7" x14ac:dyDescent="0.2">
      <c r="A16" s="97" t="s">
        <v>111</v>
      </c>
      <c r="B16" s="83" t="s">
        <v>73</v>
      </c>
      <c r="C16" s="30">
        <f>C17</f>
        <v>141330.66</v>
      </c>
      <c r="D16" s="40">
        <f>SUM(D17)</f>
        <v>116496</v>
      </c>
      <c r="E16" s="40">
        <v>0</v>
      </c>
      <c r="F16" s="40">
        <v>0</v>
      </c>
      <c r="G16" s="40">
        <v>0</v>
      </c>
    </row>
    <row r="17" spans="1:7" x14ac:dyDescent="0.2">
      <c r="A17" s="99">
        <v>3</v>
      </c>
      <c r="B17" s="83" t="s">
        <v>88</v>
      </c>
      <c r="C17" s="30">
        <f>C18+C19+C20</f>
        <v>141330.66</v>
      </c>
      <c r="D17" s="40">
        <f>SUM(D18:D20)</f>
        <v>116496</v>
      </c>
      <c r="E17" s="40">
        <v>0</v>
      </c>
      <c r="F17" s="40">
        <v>0</v>
      </c>
      <c r="G17" s="40">
        <v>0</v>
      </c>
    </row>
    <row r="18" spans="1:7" x14ac:dyDescent="0.2">
      <c r="A18" s="99">
        <v>31</v>
      </c>
      <c r="B18" s="83" t="s">
        <v>89</v>
      </c>
      <c r="C18" s="30">
        <v>118120.99</v>
      </c>
      <c r="D18" s="40">
        <v>96976</v>
      </c>
      <c r="E18" s="40">
        <v>0</v>
      </c>
      <c r="F18" s="40">
        <v>0</v>
      </c>
      <c r="G18" s="40">
        <v>0</v>
      </c>
    </row>
    <row r="19" spans="1:7" x14ac:dyDescent="0.2">
      <c r="A19" s="99">
        <v>32</v>
      </c>
      <c r="B19" s="83" t="s">
        <v>90</v>
      </c>
      <c r="C19" s="30">
        <v>20555.21</v>
      </c>
      <c r="D19" s="40">
        <v>11520</v>
      </c>
      <c r="E19" s="40">
        <v>0</v>
      </c>
      <c r="F19" s="40">
        <v>0</v>
      </c>
      <c r="G19" s="40">
        <v>0</v>
      </c>
    </row>
    <row r="20" spans="1:7" ht="11.25" customHeight="1" x14ac:dyDescent="0.2">
      <c r="A20" s="99">
        <v>37</v>
      </c>
      <c r="B20" s="83" t="s">
        <v>92</v>
      </c>
      <c r="C20" s="30">
        <v>2654.46</v>
      </c>
      <c r="D20" s="40">
        <v>8000</v>
      </c>
      <c r="E20" s="40">
        <v>0</v>
      </c>
      <c r="F20" s="40">
        <v>0</v>
      </c>
      <c r="G20" s="40">
        <v>0</v>
      </c>
    </row>
    <row r="21" spans="1:7" ht="11.25" customHeight="1" x14ac:dyDescent="0.2">
      <c r="A21" s="99" t="s">
        <v>144</v>
      </c>
      <c r="B21" s="83" t="s">
        <v>143</v>
      </c>
      <c r="C21" s="30">
        <v>0</v>
      </c>
      <c r="D21" s="40">
        <v>0</v>
      </c>
      <c r="E21" s="40">
        <v>60000</v>
      </c>
      <c r="F21" s="40">
        <v>80000</v>
      </c>
      <c r="G21" s="40">
        <v>80000</v>
      </c>
    </row>
    <row r="22" spans="1:7" ht="11.25" customHeight="1" x14ac:dyDescent="0.2">
      <c r="A22" s="99">
        <v>3</v>
      </c>
      <c r="B22" s="83" t="s">
        <v>88</v>
      </c>
      <c r="C22" s="30">
        <v>0</v>
      </c>
      <c r="D22" s="40">
        <v>0</v>
      </c>
      <c r="E22" s="40">
        <f>SUM(E25+E23)</f>
        <v>60000</v>
      </c>
      <c r="F22" s="40">
        <f>SUM(F23+F25)</f>
        <v>80000</v>
      </c>
      <c r="G22" s="40">
        <f>SUM(G23+G25)</f>
        <v>80000</v>
      </c>
    </row>
    <row r="23" spans="1:7" ht="11.25" customHeight="1" x14ac:dyDescent="0.2">
      <c r="A23" s="99">
        <v>31</v>
      </c>
      <c r="B23" s="83" t="s">
        <v>148</v>
      </c>
      <c r="C23" s="30">
        <v>0</v>
      </c>
      <c r="D23" s="40">
        <v>0</v>
      </c>
      <c r="E23" s="40">
        <v>56978</v>
      </c>
      <c r="F23" s="40">
        <v>76978</v>
      </c>
      <c r="G23" s="40">
        <v>76978</v>
      </c>
    </row>
    <row r="24" spans="1:7" ht="3" hidden="1" customHeight="1" x14ac:dyDescent="0.2">
      <c r="A24" s="99">
        <v>32</v>
      </c>
      <c r="B24" s="83"/>
      <c r="C24" s="30">
        <v>0</v>
      </c>
      <c r="D24" s="40"/>
      <c r="E24" s="30"/>
      <c r="F24" s="30"/>
      <c r="G24" s="30"/>
    </row>
    <row r="25" spans="1:7" ht="13.5" customHeight="1" x14ac:dyDescent="0.2">
      <c r="A25" s="99">
        <v>32</v>
      </c>
      <c r="B25" s="83" t="s">
        <v>145</v>
      </c>
      <c r="C25" s="30">
        <v>0</v>
      </c>
      <c r="D25" s="40">
        <v>0</v>
      </c>
      <c r="E25" s="30">
        <v>3022</v>
      </c>
      <c r="F25" s="30">
        <v>3022</v>
      </c>
      <c r="G25" s="30">
        <v>3022</v>
      </c>
    </row>
    <row r="26" spans="1:7" ht="13.5" customHeight="1" x14ac:dyDescent="0.2">
      <c r="A26" s="99" t="s">
        <v>157</v>
      </c>
      <c r="B26" s="83" t="s">
        <v>158</v>
      </c>
      <c r="C26" s="30">
        <v>0</v>
      </c>
      <c r="D26" s="40">
        <v>0</v>
      </c>
      <c r="E26" s="30">
        <f>SUM(E27+E30)</f>
        <v>460118</v>
      </c>
      <c r="F26" s="30">
        <v>0</v>
      </c>
      <c r="G26" s="30">
        <v>0</v>
      </c>
    </row>
    <row r="27" spans="1:7" ht="13.5" customHeight="1" x14ac:dyDescent="0.2">
      <c r="A27" s="99" t="s">
        <v>120</v>
      </c>
      <c r="B27" s="83" t="s">
        <v>159</v>
      </c>
      <c r="C27" s="30">
        <v>0</v>
      </c>
      <c r="D27" s="40">
        <v>0</v>
      </c>
      <c r="E27" s="30">
        <f>SUM(E29)</f>
        <v>41618</v>
      </c>
      <c r="F27" s="30">
        <v>0</v>
      </c>
      <c r="G27" s="30">
        <v>0</v>
      </c>
    </row>
    <row r="28" spans="1:7" ht="13.5" customHeight="1" x14ac:dyDescent="0.2">
      <c r="A28" s="99">
        <v>4</v>
      </c>
      <c r="B28" s="83" t="s">
        <v>93</v>
      </c>
      <c r="C28" s="30">
        <v>0</v>
      </c>
      <c r="D28" s="40">
        <v>0</v>
      </c>
      <c r="E28" s="30">
        <v>41618</v>
      </c>
      <c r="F28" s="30">
        <v>0</v>
      </c>
      <c r="G28" s="30">
        <v>0</v>
      </c>
    </row>
    <row r="29" spans="1:7" ht="13.5" customHeight="1" x14ac:dyDescent="0.2">
      <c r="A29" s="99">
        <v>42</v>
      </c>
      <c r="B29" s="83" t="s">
        <v>160</v>
      </c>
      <c r="C29" s="30">
        <v>0</v>
      </c>
      <c r="D29" s="40">
        <v>0</v>
      </c>
      <c r="E29" s="30">
        <f>SUM(E28)</f>
        <v>41618</v>
      </c>
      <c r="F29" s="30">
        <v>0</v>
      </c>
      <c r="G29" s="30">
        <v>0</v>
      </c>
    </row>
    <row r="30" spans="1:7" ht="13.5" customHeight="1" x14ac:dyDescent="0.2">
      <c r="A30" s="99" t="s">
        <v>161</v>
      </c>
      <c r="B30" s="83" t="s">
        <v>162</v>
      </c>
      <c r="C30" s="30">
        <v>0</v>
      </c>
      <c r="D30" s="40">
        <v>0</v>
      </c>
      <c r="E30" s="30">
        <f>SUM(E32)</f>
        <v>418500</v>
      </c>
      <c r="F30" s="30">
        <v>0</v>
      </c>
      <c r="G30" s="30">
        <v>0</v>
      </c>
    </row>
    <row r="31" spans="1:7" ht="13.5" customHeight="1" x14ac:dyDescent="0.2">
      <c r="A31" s="99">
        <v>4</v>
      </c>
      <c r="B31" s="83" t="s">
        <v>93</v>
      </c>
      <c r="C31" s="30">
        <v>0</v>
      </c>
      <c r="D31" s="40">
        <v>0</v>
      </c>
      <c r="E31" s="30">
        <v>418500</v>
      </c>
      <c r="F31" s="30">
        <v>0</v>
      </c>
      <c r="G31" s="30">
        <v>0</v>
      </c>
    </row>
    <row r="32" spans="1:7" ht="13.5" customHeight="1" x14ac:dyDescent="0.2">
      <c r="A32" s="99">
        <v>42</v>
      </c>
      <c r="B32" s="83" t="s">
        <v>160</v>
      </c>
      <c r="C32" s="30">
        <v>0</v>
      </c>
      <c r="D32" s="40">
        <v>0</v>
      </c>
      <c r="E32" s="30">
        <v>418500</v>
      </c>
      <c r="F32" s="30">
        <v>0</v>
      </c>
      <c r="G32" s="30">
        <v>0</v>
      </c>
    </row>
    <row r="33" spans="1:10" ht="13.5" customHeight="1" x14ac:dyDescent="0.2">
      <c r="A33" s="99" t="s">
        <v>163</v>
      </c>
      <c r="B33" s="83" t="s">
        <v>164</v>
      </c>
      <c r="C33" s="30">
        <v>0</v>
      </c>
      <c r="D33" s="40">
        <v>0</v>
      </c>
      <c r="E33" s="30">
        <f>SUM(E34)</f>
        <v>36800</v>
      </c>
      <c r="F33" s="30">
        <v>0</v>
      </c>
      <c r="G33" s="30">
        <v>0</v>
      </c>
    </row>
    <row r="34" spans="1:10" ht="13.5" customHeight="1" x14ac:dyDescent="0.2">
      <c r="A34" s="99" t="s">
        <v>161</v>
      </c>
      <c r="B34" s="83" t="s">
        <v>162</v>
      </c>
      <c r="C34" s="30">
        <v>0</v>
      </c>
      <c r="D34" s="40">
        <v>0</v>
      </c>
      <c r="E34" s="30">
        <v>36800</v>
      </c>
      <c r="F34" s="30">
        <v>0</v>
      </c>
      <c r="G34" s="30">
        <v>0</v>
      </c>
    </row>
    <row r="35" spans="1:10" ht="13.5" customHeight="1" x14ac:dyDescent="0.2">
      <c r="A35" s="99">
        <v>4</v>
      </c>
      <c r="B35" s="83" t="s">
        <v>93</v>
      </c>
      <c r="C35" s="30">
        <v>0</v>
      </c>
      <c r="D35" s="40">
        <v>0</v>
      </c>
      <c r="E35" s="30">
        <v>36800</v>
      </c>
      <c r="F35" s="30">
        <v>0</v>
      </c>
      <c r="G35" s="30">
        <v>0</v>
      </c>
    </row>
    <row r="36" spans="1:10" ht="13.5" customHeight="1" x14ac:dyDescent="0.2">
      <c r="A36" s="99">
        <v>42</v>
      </c>
      <c r="B36" s="83" t="s">
        <v>160</v>
      </c>
      <c r="C36" s="30">
        <v>0</v>
      </c>
      <c r="D36" s="40">
        <v>0</v>
      </c>
      <c r="E36" s="30">
        <f>SUM(E34)</f>
        <v>36800</v>
      </c>
      <c r="F36" s="30">
        <v>0</v>
      </c>
      <c r="G36" s="30">
        <v>0</v>
      </c>
    </row>
    <row r="37" spans="1:10" ht="28.5" customHeight="1" x14ac:dyDescent="0.2">
      <c r="A37" s="97" t="s">
        <v>112</v>
      </c>
      <c r="B37" s="83" t="s">
        <v>113</v>
      </c>
      <c r="C37" s="30">
        <f>C38+C42</f>
        <v>239509.87</v>
      </c>
      <c r="D37" s="40">
        <f>SUM(D38+D42)</f>
        <v>1067878</v>
      </c>
      <c r="E37" s="40">
        <f>SUM(E38+E42)</f>
        <v>604451</v>
      </c>
      <c r="F37" s="40">
        <f>SUM(F38+F42)</f>
        <v>493893</v>
      </c>
      <c r="G37" s="40">
        <f>SUM(G38+G42)</f>
        <v>791308</v>
      </c>
    </row>
    <row r="38" spans="1:10" x14ac:dyDescent="0.2">
      <c r="A38" s="97" t="s">
        <v>107</v>
      </c>
      <c r="B38" s="83" t="s">
        <v>114</v>
      </c>
      <c r="C38" s="30">
        <f>C39</f>
        <v>207570</v>
      </c>
      <c r="D38" s="40">
        <f>SUM(D39)</f>
        <v>1034698</v>
      </c>
      <c r="E38" s="40">
        <f>SUM(E39)</f>
        <v>522581</v>
      </c>
      <c r="F38" s="40">
        <f>SUM(F39)</f>
        <v>423223</v>
      </c>
      <c r="G38" s="40">
        <f>SUM(G39)</f>
        <v>772938</v>
      </c>
    </row>
    <row r="39" spans="1:10" x14ac:dyDescent="0.2">
      <c r="A39" s="97" t="s">
        <v>115</v>
      </c>
      <c r="B39" s="83" t="s">
        <v>32</v>
      </c>
      <c r="C39" s="30">
        <f>C40</f>
        <v>207570</v>
      </c>
      <c r="D39" s="40">
        <f>SUM(D40)</f>
        <v>1034698</v>
      </c>
      <c r="E39" s="40">
        <v>522581</v>
      </c>
      <c r="F39" s="40">
        <f>SUM(F40)</f>
        <v>423223</v>
      </c>
      <c r="G39" s="40">
        <f>SUM(G40)</f>
        <v>772938</v>
      </c>
      <c r="J39" s="163"/>
    </row>
    <row r="40" spans="1:10" x14ac:dyDescent="0.2">
      <c r="A40" s="99">
        <v>4</v>
      </c>
      <c r="B40" s="83" t="s">
        <v>93</v>
      </c>
      <c r="C40" s="30">
        <f>C41</f>
        <v>207570</v>
      </c>
      <c r="D40" s="40">
        <v>1034698</v>
      </c>
      <c r="E40" s="40">
        <v>522581</v>
      </c>
      <c r="F40" s="40">
        <v>423223</v>
      </c>
      <c r="G40" s="40">
        <v>772938</v>
      </c>
      <c r="J40" s="163"/>
    </row>
    <row r="41" spans="1:10" x14ac:dyDescent="0.2">
      <c r="A41" s="99">
        <v>42</v>
      </c>
      <c r="B41" s="83" t="s">
        <v>95</v>
      </c>
      <c r="C41" s="30">
        <v>207570</v>
      </c>
      <c r="D41" s="40">
        <v>1034698</v>
      </c>
      <c r="E41" s="40">
        <f>SUM(E39)</f>
        <v>522581</v>
      </c>
      <c r="F41" s="40">
        <v>423223</v>
      </c>
      <c r="G41" s="40">
        <v>772938</v>
      </c>
    </row>
    <row r="42" spans="1:10" x14ac:dyDescent="0.2">
      <c r="A42" s="97" t="s">
        <v>108</v>
      </c>
      <c r="B42" s="83" t="s">
        <v>116</v>
      </c>
      <c r="C42" s="30">
        <f>C43</f>
        <v>31939.87</v>
      </c>
      <c r="D42" s="40">
        <f t="shared" ref="D42:G43" si="1">SUM(D43)</f>
        <v>33180</v>
      </c>
      <c r="E42" s="40">
        <f t="shared" si="1"/>
        <v>81870</v>
      </c>
      <c r="F42" s="40">
        <f t="shared" si="1"/>
        <v>70670</v>
      </c>
      <c r="G42" s="40">
        <f t="shared" si="1"/>
        <v>18370</v>
      </c>
    </row>
    <row r="43" spans="1:10" x14ac:dyDescent="0.2">
      <c r="A43" s="97" t="s">
        <v>115</v>
      </c>
      <c r="B43" s="83" t="s">
        <v>32</v>
      </c>
      <c r="C43" s="30">
        <v>31939.87</v>
      </c>
      <c r="D43" s="40">
        <f t="shared" si="1"/>
        <v>33180</v>
      </c>
      <c r="E43" s="40">
        <f t="shared" si="1"/>
        <v>81870</v>
      </c>
      <c r="F43" s="40">
        <f t="shared" si="1"/>
        <v>70670</v>
      </c>
      <c r="G43" s="40">
        <f t="shared" si="1"/>
        <v>18370</v>
      </c>
    </row>
    <row r="44" spans="1:10" x14ac:dyDescent="0.2">
      <c r="A44" s="99">
        <v>3</v>
      </c>
      <c r="B44" s="83" t="s">
        <v>88</v>
      </c>
      <c r="C44" s="30">
        <f>C45+C46+C47</f>
        <v>31939.87</v>
      </c>
      <c r="D44" s="40">
        <f>SUM(D45:D47)</f>
        <v>33180</v>
      </c>
      <c r="E44" s="40">
        <f>SUM(E45+E46+E47)</f>
        <v>81870</v>
      </c>
      <c r="F44" s="40">
        <f>SUM(F45:F47)</f>
        <v>70670</v>
      </c>
      <c r="G44" s="40">
        <f>SUM(G45:G47)</f>
        <v>18370</v>
      </c>
    </row>
    <row r="45" spans="1:10" x14ac:dyDescent="0.2">
      <c r="A45" s="99">
        <v>31</v>
      </c>
      <c r="B45" s="83" t="s">
        <v>89</v>
      </c>
      <c r="C45" s="30">
        <v>2401.37</v>
      </c>
      <c r="D45" s="40">
        <v>3495</v>
      </c>
      <c r="E45" s="40">
        <v>3995</v>
      </c>
      <c r="F45" s="40">
        <v>3995</v>
      </c>
      <c r="G45" s="40">
        <v>3995</v>
      </c>
    </row>
    <row r="46" spans="1:10" x14ac:dyDescent="0.2">
      <c r="A46" s="99">
        <v>32</v>
      </c>
      <c r="B46" s="83" t="s">
        <v>90</v>
      </c>
      <c r="C46" s="30">
        <v>24338.5</v>
      </c>
      <c r="D46" s="40">
        <v>25185</v>
      </c>
      <c r="E46" s="40">
        <v>73375</v>
      </c>
      <c r="F46" s="40">
        <v>66675</v>
      </c>
      <c r="G46" s="40">
        <v>11875</v>
      </c>
    </row>
    <row r="47" spans="1:10" ht="12" customHeight="1" x14ac:dyDescent="0.2">
      <c r="A47" s="99">
        <v>37</v>
      </c>
      <c r="B47" s="83" t="s">
        <v>92</v>
      </c>
      <c r="C47" s="30">
        <v>5200</v>
      </c>
      <c r="D47" s="40">
        <v>4500</v>
      </c>
      <c r="E47" s="40">
        <v>4500</v>
      </c>
      <c r="F47" s="40">
        <v>0</v>
      </c>
      <c r="G47" s="40">
        <v>2500</v>
      </c>
    </row>
    <row r="48" spans="1:10" x14ac:dyDescent="0.2">
      <c r="A48" s="97" t="s">
        <v>117</v>
      </c>
      <c r="B48" s="83" t="s">
        <v>118</v>
      </c>
      <c r="C48" s="30">
        <f>SUM(C49+C67+C85+C96)</f>
        <v>7090538.3100000005</v>
      </c>
      <c r="D48" s="40">
        <f>SUM(D49+D67+D85+D96)</f>
        <v>8647648</v>
      </c>
      <c r="E48" s="40">
        <f>SUM(E49+E67+E85+E96)</f>
        <v>8618482</v>
      </c>
      <c r="F48" s="40">
        <f>SUM(F49+F67+F85+F96)</f>
        <v>8632500</v>
      </c>
      <c r="G48" s="40">
        <f>SUM(G49+G67+G85+G96)</f>
        <v>8657700</v>
      </c>
    </row>
    <row r="49" spans="1:7" x14ac:dyDescent="0.2">
      <c r="A49" s="97" t="s">
        <v>109</v>
      </c>
      <c r="B49" s="83" t="s">
        <v>119</v>
      </c>
      <c r="C49" s="30">
        <f>SUM(C55+C50+C60+C64)</f>
        <v>6538228.1899999995</v>
      </c>
      <c r="D49" s="40">
        <f>SUM(D50+D55+D60)</f>
        <v>8022193</v>
      </c>
      <c r="E49" s="40">
        <f>SUM(E50+E55+E60)</f>
        <v>8069100</v>
      </c>
      <c r="F49" s="40">
        <f>SUM(F50+F55+F60)</f>
        <v>8089500</v>
      </c>
      <c r="G49" s="40">
        <f>SUM(G50+G55+G60)</f>
        <v>8102700</v>
      </c>
    </row>
    <row r="50" spans="1:7" x14ac:dyDescent="0.2">
      <c r="A50" s="97" t="s">
        <v>120</v>
      </c>
      <c r="B50" s="83" t="s">
        <v>35</v>
      </c>
      <c r="C50" s="30">
        <f>C51</f>
        <v>78458.010000000009</v>
      </c>
      <c r="D50" s="40">
        <f>SUM(D51)</f>
        <v>150355</v>
      </c>
      <c r="E50" s="40">
        <f>SUM(E54+E53+E52)</f>
        <v>131100</v>
      </c>
      <c r="F50" s="40">
        <v>151500</v>
      </c>
      <c r="G50" s="40">
        <f>SUM(G51)</f>
        <v>152700</v>
      </c>
    </row>
    <row r="51" spans="1:7" x14ac:dyDescent="0.2">
      <c r="A51" s="99">
        <v>3</v>
      </c>
      <c r="B51" s="83" t="s">
        <v>88</v>
      </c>
      <c r="C51" s="30">
        <f>C52+C53+C54</f>
        <v>78458.010000000009</v>
      </c>
      <c r="D51" s="40">
        <f>SUM(D52:D54)</f>
        <v>150355</v>
      </c>
      <c r="E51" s="40">
        <f>SUM(E52:E54)</f>
        <v>131100</v>
      </c>
      <c r="F51" s="40">
        <f>SUM(F52:F54)</f>
        <v>151500</v>
      </c>
      <c r="G51" s="40">
        <f>SUM(G52:G54)</f>
        <v>152700</v>
      </c>
    </row>
    <row r="52" spans="1:7" x14ac:dyDescent="0.2">
      <c r="A52" s="99">
        <v>31</v>
      </c>
      <c r="B52" s="83" t="s">
        <v>89</v>
      </c>
      <c r="C52" s="30">
        <v>61805.41</v>
      </c>
      <c r="D52" s="40">
        <v>106200</v>
      </c>
      <c r="E52" s="40">
        <v>95900</v>
      </c>
      <c r="F52" s="40">
        <v>110500</v>
      </c>
      <c r="G52" s="40">
        <v>110500</v>
      </c>
    </row>
    <row r="53" spans="1:7" x14ac:dyDescent="0.2">
      <c r="A53" s="99">
        <v>32</v>
      </c>
      <c r="B53" s="83" t="s">
        <v>90</v>
      </c>
      <c r="C53" s="30">
        <v>16594.88</v>
      </c>
      <c r="D53" s="40">
        <v>37155</v>
      </c>
      <c r="E53" s="40">
        <v>33200</v>
      </c>
      <c r="F53" s="40">
        <v>39000</v>
      </c>
      <c r="G53" s="40">
        <v>40200</v>
      </c>
    </row>
    <row r="54" spans="1:7" ht="12.75" customHeight="1" x14ac:dyDescent="0.2">
      <c r="A54" s="99">
        <v>37</v>
      </c>
      <c r="B54" s="83" t="s">
        <v>92</v>
      </c>
      <c r="C54" s="30">
        <v>57.72</v>
      </c>
      <c r="D54" s="40">
        <v>7000</v>
      </c>
      <c r="E54" s="40">
        <v>2000</v>
      </c>
      <c r="F54" s="40">
        <v>2000</v>
      </c>
      <c r="G54" s="40">
        <v>2000</v>
      </c>
    </row>
    <row r="55" spans="1:7" x14ac:dyDescent="0.2">
      <c r="A55" s="97" t="s">
        <v>121</v>
      </c>
      <c r="B55" s="83" t="s">
        <v>70</v>
      </c>
      <c r="C55" s="30">
        <f>C56</f>
        <v>6454527.6500000004</v>
      </c>
      <c r="D55" s="40">
        <f>SUM(D56)</f>
        <v>7866838</v>
      </c>
      <c r="E55" s="40">
        <f>SUM(E56)</f>
        <v>7933000</v>
      </c>
      <c r="F55" s="40">
        <f>SUM(F56)</f>
        <v>7933000</v>
      </c>
      <c r="G55" s="40">
        <f>SUM(G56)</f>
        <v>7945000</v>
      </c>
    </row>
    <row r="56" spans="1:7" x14ac:dyDescent="0.2">
      <c r="A56" s="99">
        <v>3</v>
      </c>
      <c r="B56" s="83" t="s">
        <v>88</v>
      </c>
      <c r="C56" s="30">
        <f>C57+C58+C59</f>
        <v>6454527.6500000004</v>
      </c>
      <c r="D56" s="40">
        <f>SUM(D57+D58+D59)</f>
        <v>7866838</v>
      </c>
      <c r="E56" s="40">
        <f>SUM(E57+E58+E59)</f>
        <v>7933000</v>
      </c>
      <c r="F56" s="40">
        <v>7933000</v>
      </c>
      <c r="G56" s="40">
        <f>SUM(G57+G58+G59)</f>
        <v>7945000</v>
      </c>
    </row>
    <row r="57" spans="1:7" x14ac:dyDescent="0.2">
      <c r="A57" s="99">
        <v>31</v>
      </c>
      <c r="B57" s="83" t="s">
        <v>89</v>
      </c>
      <c r="C57" s="30">
        <v>5687052.6600000001</v>
      </c>
      <c r="D57" s="40">
        <v>6930000</v>
      </c>
      <c r="E57" s="40">
        <v>7042000</v>
      </c>
      <c r="F57" s="40">
        <v>7042000</v>
      </c>
      <c r="G57" s="40">
        <v>7054000</v>
      </c>
    </row>
    <row r="58" spans="1:7" x14ac:dyDescent="0.2">
      <c r="A58" s="99">
        <v>32</v>
      </c>
      <c r="B58" s="83" t="s">
        <v>90</v>
      </c>
      <c r="C58" s="30">
        <v>765732.56</v>
      </c>
      <c r="D58" s="40">
        <v>932838</v>
      </c>
      <c r="E58" s="40">
        <v>888000</v>
      </c>
      <c r="F58" s="40">
        <v>888000</v>
      </c>
      <c r="G58" s="40">
        <v>888000</v>
      </c>
    </row>
    <row r="59" spans="1:7" x14ac:dyDescent="0.2">
      <c r="A59" s="99">
        <v>34</v>
      </c>
      <c r="B59" s="83" t="s">
        <v>91</v>
      </c>
      <c r="C59" s="30">
        <v>1742.43</v>
      </c>
      <c r="D59" s="40">
        <v>4000</v>
      </c>
      <c r="E59" s="40">
        <v>3000</v>
      </c>
      <c r="F59" s="40">
        <v>3000</v>
      </c>
      <c r="G59" s="40">
        <v>3000</v>
      </c>
    </row>
    <row r="60" spans="1:7" x14ac:dyDescent="0.2">
      <c r="A60" s="97" t="s">
        <v>122</v>
      </c>
      <c r="B60" s="83" t="s">
        <v>74</v>
      </c>
      <c r="C60" s="30">
        <f>C61</f>
        <v>4966.43</v>
      </c>
      <c r="D60" s="40">
        <f>SUM(D61)</f>
        <v>5000</v>
      </c>
      <c r="E60" s="40">
        <f>SUM(E61)</f>
        <v>5000</v>
      </c>
      <c r="F60" s="40">
        <f>SUM(F61)</f>
        <v>5000</v>
      </c>
      <c r="G60" s="40">
        <v>5000</v>
      </c>
    </row>
    <row r="61" spans="1:7" x14ac:dyDescent="0.2">
      <c r="A61" s="99">
        <v>3</v>
      </c>
      <c r="B61" s="83" t="s">
        <v>88</v>
      </c>
      <c r="C61" s="30">
        <f>C62+C63</f>
        <v>4966.43</v>
      </c>
      <c r="D61" s="40">
        <f>SUM(D62:D63)</f>
        <v>5000</v>
      </c>
      <c r="E61" s="40">
        <f>SUM(E62:E63)</f>
        <v>5000</v>
      </c>
      <c r="F61" s="40">
        <f>SUM(F62:F63)</f>
        <v>5000</v>
      </c>
      <c r="G61" s="40">
        <f>SUM(G62:G63)</f>
        <v>5000</v>
      </c>
    </row>
    <row r="62" spans="1:7" x14ac:dyDescent="0.2">
      <c r="A62" s="99">
        <v>31</v>
      </c>
      <c r="B62" s="83" t="s">
        <v>89</v>
      </c>
      <c r="C62" s="30">
        <v>0</v>
      </c>
      <c r="D62" s="40">
        <v>1165</v>
      </c>
      <c r="E62" s="40">
        <v>1065</v>
      </c>
      <c r="F62" s="40">
        <v>1065</v>
      </c>
      <c r="G62" s="40">
        <v>1065</v>
      </c>
    </row>
    <row r="63" spans="1:7" x14ac:dyDescent="0.2">
      <c r="A63" s="99">
        <v>32</v>
      </c>
      <c r="B63" s="83" t="s">
        <v>90</v>
      </c>
      <c r="C63" s="30">
        <v>4966.43</v>
      </c>
      <c r="D63" s="40">
        <v>3835</v>
      </c>
      <c r="E63" s="40">
        <v>3935</v>
      </c>
      <c r="F63" s="40">
        <v>3935</v>
      </c>
      <c r="G63" s="40">
        <v>3935</v>
      </c>
    </row>
    <row r="64" spans="1:7" x14ac:dyDescent="0.2">
      <c r="A64" s="99" t="s">
        <v>125</v>
      </c>
      <c r="B64" s="83" t="s">
        <v>76</v>
      </c>
      <c r="C64" s="30">
        <v>276.10000000000002</v>
      </c>
      <c r="D64" s="40">
        <v>0</v>
      </c>
      <c r="E64" s="30">
        <v>0</v>
      </c>
      <c r="F64" s="30">
        <v>0</v>
      </c>
      <c r="G64" s="30">
        <v>0</v>
      </c>
    </row>
    <row r="65" spans="1:7" x14ac:dyDescent="0.2">
      <c r="A65" s="99">
        <v>3</v>
      </c>
      <c r="B65" s="83" t="s">
        <v>88</v>
      </c>
      <c r="C65" s="30">
        <v>276.10000000000002</v>
      </c>
      <c r="D65" s="40">
        <v>0</v>
      </c>
      <c r="E65" s="30">
        <v>0</v>
      </c>
      <c r="F65" s="30">
        <v>0</v>
      </c>
      <c r="G65" s="30">
        <v>0</v>
      </c>
    </row>
    <row r="66" spans="1:7" x14ac:dyDescent="0.2">
      <c r="A66" s="99">
        <v>32</v>
      </c>
      <c r="B66" s="83" t="s">
        <v>145</v>
      </c>
      <c r="C66" s="30">
        <v>276.10000000000002</v>
      </c>
      <c r="D66" s="40">
        <v>0</v>
      </c>
      <c r="E66" s="30">
        <v>0</v>
      </c>
      <c r="F66" s="30">
        <v>0</v>
      </c>
      <c r="G66" s="30">
        <v>0</v>
      </c>
    </row>
    <row r="67" spans="1:7" x14ac:dyDescent="0.2">
      <c r="A67" s="97" t="s">
        <v>123</v>
      </c>
      <c r="B67" s="83" t="s">
        <v>129</v>
      </c>
      <c r="C67" s="30">
        <f>C68+C71+C75+C79+C82</f>
        <v>332965.7</v>
      </c>
      <c r="D67" s="40">
        <f>SUM(D68+D71+D75+D79+D82)</f>
        <v>367455</v>
      </c>
      <c r="E67" s="30">
        <f>E68+E71+E75+E79+E82</f>
        <v>283382</v>
      </c>
      <c r="F67" s="30">
        <f>F68+F71+F75+F79+F82</f>
        <v>298000</v>
      </c>
      <c r="G67" s="30">
        <f>G68+G71+G75+G79+G82</f>
        <v>319000</v>
      </c>
    </row>
    <row r="68" spans="1:7" x14ac:dyDescent="0.2">
      <c r="A68" s="97" t="s">
        <v>120</v>
      </c>
      <c r="B68" s="83" t="s">
        <v>35</v>
      </c>
      <c r="C68" s="30">
        <f>C70</f>
        <v>5834.32</v>
      </c>
      <c r="D68" s="40">
        <f>SUM(D69)</f>
        <v>51000</v>
      </c>
      <c r="E68" s="30">
        <f t="shared" ref="E68:G69" si="2">E69</f>
        <v>9382</v>
      </c>
      <c r="F68" s="30">
        <f t="shared" si="2"/>
        <v>19000</v>
      </c>
      <c r="G68" s="30">
        <f t="shared" si="2"/>
        <v>25000</v>
      </c>
    </row>
    <row r="69" spans="1:7" x14ac:dyDescent="0.2">
      <c r="A69" s="99">
        <v>4</v>
      </c>
      <c r="B69" s="83" t="s">
        <v>93</v>
      </c>
      <c r="C69" s="30">
        <v>5834.32</v>
      </c>
      <c r="D69" s="40">
        <f>SUM(D70)</f>
        <v>51000</v>
      </c>
      <c r="E69" s="30">
        <f t="shared" si="2"/>
        <v>9382</v>
      </c>
      <c r="F69" s="30">
        <f t="shared" si="2"/>
        <v>19000</v>
      </c>
      <c r="G69" s="30">
        <f t="shared" si="2"/>
        <v>25000</v>
      </c>
    </row>
    <row r="70" spans="1:7" x14ac:dyDescent="0.2">
      <c r="A70" s="99">
        <v>42</v>
      </c>
      <c r="B70" s="83" t="s">
        <v>95</v>
      </c>
      <c r="C70" s="30">
        <v>5834.32</v>
      </c>
      <c r="D70" s="40">
        <v>51000</v>
      </c>
      <c r="E70" s="30">
        <v>9382</v>
      </c>
      <c r="F70" s="30">
        <v>19000</v>
      </c>
      <c r="G70" s="30">
        <v>25000</v>
      </c>
    </row>
    <row r="71" spans="1:7" x14ac:dyDescent="0.2">
      <c r="A71" s="97" t="s">
        <v>121</v>
      </c>
      <c r="B71" s="83" t="s">
        <v>70</v>
      </c>
      <c r="C71" s="30">
        <f>C72</f>
        <v>0.13</v>
      </c>
      <c r="D71" s="40">
        <f>SUM(D72)</f>
        <v>96455</v>
      </c>
      <c r="E71" s="30">
        <f t="shared" ref="E71:G72" si="3">E72</f>
        <v>55000</v>
      </c>
      <c r="F71" s="30">
        <f t="shared" si="3"/>
        <v>60000</v>
      </c>
      <c r="G71" s="30">
        <f t="shared" si="3"/>
        <v>75000</v>
      </c>
    </row>
    <row r="72" spans="1:7" x14ac:dyDescent="0.2">
      <c r="A72" s="99">
        <v>4</v>
      </c>
      <c r="B72" s="83" t="s">
        <v>93</v>
      </c>
      <c r="C72" s="30">
        <v>0.13</v>
      </c>
      <c r="D72" s="40">
        <f>SUM(D73)</f>
        <v>96455</v>
      </c>
      <c r="E72" s="30">
        <f t="shared" si="3"/>
        <v>55000</v>
      </c>
      <c r="F72" s="30">
        <f t="shared" si="3"/>
        <v>60000</v>
      </c>
      <c r="G72" s="30">
        <f t="shared" si="3"/>
        <v>75000</v>
      </c>
    </row>
    <row r="73" spans="1:7" x14ac:dyDescent="0.2">
      <c r="A73" s="99">
        <v>42</v>
      </c>
      <c r="B73" s="83" t="s">
        <v>95</v>
      </c>
      <c r="C73" s="30">
        <v>0</v>
      </c>
      <c r="D73" s="40">
        <v>96455</v>
      </c>
      <c r="E73" s="30">
        <v>55000</v>
      </c>
      <c r="F73" s="30">
        <v>60000</v>
      </c>
      <c r="G73" s="30">
        <v>75000</v>
      </c>
    </row>
    <row r="74" spans="1:7" x14ac:dyDescent="0.2">
      <c r="A74" s="99">
        <v>45</v>
      </c>
      <c r="B74" s="83" t="s">
        <v>146</v>
      </c>
      <c r="C74" s="30">
        <v>0.13</v>
      </c>
      <c r="D74" s="40">
        <v>0</v>
      </c>
      <c r="E74" s="30">
        <v>0</v>
      </c>
      <c r="F74" s="30">
        <v>0</v>
      </c>
      <c r="G74" s="30">
        <v>0</v>
      </c>
    </row>
    <row r="75" spans="1:7" x14ac:dyDescent="0.2">
      <c r="A75" s="97" t="s">
        <v>124</v>
      </c>
      <c r="B75" s="83" t="s">
        <v>71</v>
      </c>
      <c r="C75" s="30">
        <f>SUM(C78+C77)</f>
        <v>326350</v>
      </c>
      <c r="D75" s="40">
        <f>SUM(D76)</f>
        <v>216000</v>
      </c>
      <c r="E75" s="30">
        <f>E76</f>
        <v>216000</v>
      </c>
      <c r="F75" s="30">
        <f t="shared" ref="F75:G76" si="4">F76</f>
        <v>216000</v>
      </c>
      <c r="G75" s="30">
        <f t="shared" si="4"/>
        <v>216000</v>
      </c>
    </row>
    <row r="76" spans="1:7" x14ac:dyDescent="0.2">
      <c r="A76" s="99">
        <v>4</v>
      </c>
      <c r="B76" s="83" t="s">
        <v>93</v>
      </c>
      <c r="C76" s="30">
        <f>SUM(C78+C77)</f>
        <v>326350</v>
      </c>
      <c r="D76" s="40">
        <v>216000</v>
      </c>
      <c r="E76" s="30">
        <f>E77</f>
        <v>216000</v>
      </c>
      <c r="F76" s="30">
        <f t="shared" si="4"/>
        <v>216000</v>
      </c>
      <c r="G76" s="30">
        <f t="shared" si="4"/>
        <v>216000</v>
      </c>
    </row>
    <row r="77" spans="1:7" x14ac:dyDescent="0.2">
      <c r="A77" s="99">
        <v>42</v>
      </c>
      <c r="B77" s="83" t="s">
        <v>95</v>
      </c>
      <c r="C77" s="30">
        <v>317402</v>
      </c>
      <c r="D77" s="40">
        <f>SUM(D76)</f>
        <v>216000</v>
      </c>
      <c r="E77" s="30">
        <v>216000</v>
      </c>
      <c r="F77" s="30">
        <v>216000</v>
      </c>
      <c r="G77" s="30">
        <v>216000</v>
      </c>
    </row>
    <row r="78" spans="1:7" x14ac:dyDescent="0.2">
      <c r="A78" s="99">
        <v>45</v>
      </c>
      <c r="B78" s="83" t="s">
        <v>146</v>
      </c>
      <c r="C78" s="30">
        <v>8948</v>
      </c>
      <c r="D78" s="40">
        <v>0</v>
      </c>
      <c r="E78" s="30">
        <v>0</v>
      </c>
      <c r="F78" s="30">
        <v>0</v>
      </c>
      <c r="G78" s="30">
        <v>0</v>
      </c>
    </row>
    <row r="79" spans="1:7" x14ac:dyDescent="0.2">
      <c r="A79" s="97" t="s">
        <v>125</v>
      </c>
      <c r="B79" s="83" t="s">
        <v>76</v>
      </c>
      <c r="C79" s="30">
        <f>C80</f>
        <v>781.25</v>
      </c>
      <c r="D79" s="40">
        <f>SUM(D80)</f>
        <v>2000</v>
      </c>
      <c r="E79" s="30">
        <f>E80</f>
        <v>1000</v>
      </c>
      <c r="F79" s="30">
        <f t="shared" ref="F79:G80" si="5">F80</f>
        <v>1000</v>
      </c>
      <c r="G79" s="30">
        <f t="shared" si="5"/>
        <v>1000</v>
      </c>
    </row>
    <row r="80" spans="1:7" x14ac:dyDescent="0.2">
      <c r="A80" s="99">
        <v>4</v>
      </c>
      <c r="B80" s="83" t="s">
        <v>93</v>
      </c>
      <c r="C80" s="30">
        <f>C81</f>
        <v>781.25</v>
      </c>
      <c r="D80" s="40">
        <v>2000</v>
      </c>
      <c r="E80" s="30">
        <f>E81</f>
        <v>1000</v>
      </c>
      <c r="F80" s="30">
        <f t="shared" si="5"/>
        <v>1000</v>
      </c>
      <c r="G80" s="30">
        <f t="shared" si="5"/>
        <v>1000</v>
      </c>
    </row>
    <row r="81" spans="1:7" x14ac:dyDescent="0.2">
      <c r="A81" s="99">
        <v>42</v>
      </c>
      <c r="B81" s="83" t="s">
        <v>95</v>
      </c>
      <c r="C81" s="30">
        <v>781.25</v>
      </c>
      <c r="D81" s="40">
        <v>2000</v>
      </c>
      <c r="E81" s="30">
        <v>1000</v>
      </c>
      <c r="F81" s="30">
        <v>1000</v>
      </c>
      <c r="G81" s="30">
        <v>1000</v>
      </c>
    </row>
    <row r="82" spans="1:7" x14ac:dyDescent="0.2">
      <c r="A82" s="97" t="s">
        <v>126</v>
      </c>
      <c r="B82" s="83" t="s">
        <v>103</v>
      </c>
      <c r="C82" s="30">
        <v>0</v>
      </c>
      <c r="D82" s="40">
        <f t="shared" ref="D82:D84" si="6">E82-C82</f>
        <v>2000</v>
      </c>
      <c r="E82" s="30">
        <f>E83</f>
        <v>2000</v>
      </c>
      <c r="F82" s="30">
        <f t="shared" ref="F82:G83" si="7">F83</f>
        <v>2000</v>
      </c>
      <c r="G82" s="30">
        <f t="shared" si="7"/>
        <v>2000</v>
      </c>
    </row>
    <row r="83" spans="1:7" x14ac:dyDescent="0.2">
      <c r="A83" s="99">
        <v>4</v>
      </c>
      <c r="B83" s="83" t="s">
        <v>93</v>
      </c>
      <c r="C83" s="30">
        <v>0</v>
      </c>
      <c r="D83" s="40">
        <f t="shared" si="6"/>
        <v>2000</v>
      </c>
      <c r="E83" s="30">
        <f>E84</f>
        <v>2000</v>
      </c>
      <c r="F83" s="30">
        <f t="shared" si="7"/>
        <v>2000</v>
      </c>
      <c r="G83" s="30">
        <f t="shared" si="7"/>
        <v>2000</v>
      </c>
    </row>
    <row r="84" spans="1:7" x14ac:dyDescent="0.2">
      <c r="A84" s="99">
        <v>42</v>
      </c>
      <c r="B84" s="83" t="s">
        <v>95</v>
      </c>
      <c r="C84" s="30">
        <v>0</v>
      </c>
      <c r="D84" s="40">
        <f t="shared" si="6"/>
        <v>2000</v>
      </c>
      <c r="E84" s="30">
        <v>2000</v>
      </c>
      <c r="F84" s="30">
        <v>2000</v>
      </c>
      <c r="G84" s="30">
        <v>2000</v>
      </c>
    </row>
    <row r="85" spans="1:7" x14ac:dyDescent="0.2">
      <c r="A85" s="97" t="s">
        <v>127</v>
      </c>
      <c r="B85" s="83" t="s">
        <v>130</v>
      </c>
      <c r="C85" s="30">
        <f>SUM(C93+C90+C87)</f>
        <v>4984.2299999999996</v>
      </c>
      <c r="D85" s="40">
        <f>SUM(D86+D90)</f>
        <v>12000</v>
      </c>
      <c r="E85" s="30">
        <f>E86+E90</f>
        <v>12000</v>
      </c>
      <c r="F85" s="30">
        <f t="shared" ref="F85:G85" si="8">F86+F90</f>
        <v>12000</v>
      </c>
      <c r="G85" s="30">
        <f t="shared" si="8"/>
        <v>12000</v>
      </c>
    </row>
    <row r="86" spans="1:7" x14ac:dyDescent="0.2">
      <c r="A86" s="97" t="s">
        <v>120</v>
      </c>
      <c r="B86" s="83" t="s">
        <v>35</v>
      </c>
      <c r="C86" s="30">
        <f>C87</f>
        <v>3026.24</v>
      </c>
      <c r="D86" s="40">
        <f>SUM(D87)</f>
        <v>11000</v>
      </c>
      <c r="E86" s="30">
        <f>E87</f>
        <v>11000</v>
      </c>
      <c r="F86" s="30">
        <f t="shared" ref="F86:G86" si="9">F87</f>
        <v>11000</v>
      </c>
      <c r="G86" s="30">
        <f t="shared" si="9"/>
        <v>11000</v>
      </c>
    </row>
    <row r="87" spans="1:7" x14ac:dyDescent="0.2">
      <c r="A87" s="99">
        <v>4</v>
      </c>
      <c r="B87" s="83" t="s">
        <v>93</v>
      </c>
      <c r="C87" s="30">
        <f>C88+C89</f>
        <v>3026.24</v>
      </c>
      <c r="D87" s="40">
        <f>SUM(D88:D89)</f>
        <v>11000</v>
      </c>
      <c r="E87" s="30">
        <f>E88+E89</f>
        <v>11000</v>
      </c>
      <c r="F87" s="30">
        <f t="shared" ref="F87:G87" si="10">F88+F89</f>
        <v>11000</v>
      </c>
      <c r="G87" s="30">
        <f t="shared" si="10"/>
        <v>11000</v>
      </c>
    </row>
    <row r="88" spans="1:7" x14ac:dyDescent="0.2">
      <c r="A88" s="99">
        <v>41</v>
      </c>
      <c r="B88" s="83" t="s">
        <v>94</v>
      </c>
      <c r="C88" s="30">
        <v>1031.25</v>
      </c>
      <c r="D88" s="40">
        <v>1000</v>
      </c>
      <c r="E88" s="30">
        <v>1000</v>
      </c>
      <c r="F88" s="30">
        <v>1000</v>
      </c>
      <c r="G88" s="30">
        <v>1000</v>
      </c>
    </row>
    <row r="89" spans="1:7" x14ac:dyDescent="0.2">
      <c r="A89" s="99">
        <v>42</v>
      </c>
      <c r="B89" s="83" t="s">
        <v>95</v>
      </c>
      <c r="C89" s="30">
        <v>1994.99</v>
      </c>
      <c r="D89" s="40">
        <v>10000</v>
      </c>
      <c r="E89" s="30">
        <v>10000</v>
      </c>
      <c r="F89" s="30">
        <v>10000</v>
      </c>
      <c r="G89" s="30">
        <v>10000</v>
      </c>
    </row>
    <row r="90" spans="1:7" x14ac:dyDescent="0.2">
      <c r="A90" s="97" t="s">
        <v>121</v>
      </c>
      <c r="B90" s="83" t="s">
        <v>70</v>
      </c>
      <c r="C90" s="30">
        <f>C91</f>
        <v>416.99</v>
      </c>
      <c r="D90" s="40">
        <v>1000</v>
      </c>
      <c r="E90" s="30">
        <f>E91</f>
        <v>1000</v>
      </c>
      <c r="F90" s="30">
        <f>F91</f>
        <v>1000</v>
      </c>
      <c r="G90" s="30">
        <f>G91</f>
        <v>1000</v>
      </c>
    </row>
    <row r="91" spans="1:7" x14ac:dyDescent="0.2">
      <c r="A91" s="99">
        <v>3</v>
      </c>
      <c r="B91" s="83" t="s">
        <v>88</v>
      </c>
      <c r="C91" s="30">
        <f>C92</f>
        <v>416.99</v>
      </c>
      <c r="D91" s="40">
        <v>1000</v>
      </c>
      <c r="E91" s="30">
        <f>E92</f>
        <v>1000</v>
      </c>
      <c r="F91" s="30">
        <f t="shared" ref="F91:G91" si="11">F92</f>
        <v>1000</v>
      </c>
      <c r="G91" s="30">
        <f t="shared" si="11"/>
        <v>1000</v>
      </c>
    </row>
    <row r="92" spans="1:7" x14ac:dyDescent="0.2">
      <c r="A92" s="99">
        <v>32</v>
      </c>
      <c r="B92" s="83" t="s">
        <v>90</v>
      </c>
      <c r="C92" s="30">
        <v>416.99</v>
      </c>
      <c r="D92" s="40">
        <v>1000</v>
      </c>
      <c r="E92" s="30">
        <v>1000</v>
      </c>
      <c r="F92" s="30">
        <v>1000</v>
      </c>
      <c r="G92" s="30">
        <v>1000</v>
      </c>
    </row>
    <row r="93" spans="1:7" x14ac:dyDescent="0.2">
      <c r="A93" s="99" t="s">
        <v>124</v>
      </c>
      <c r="B93" s="83" t="s">
        <v>71</v>
      </c>
      <c r="C93" s="30">
        <f>SUM(C95)</f>
        <v>1541</v>
      </c>
      <c r="D93" s="40">
        <v>0</v>
      </c>
      <c r="E93" s="30">
        <v>0</v>
      </c>
      <c r="F93" s="30">
        <v>0</v>
      </c>
      <c r="G93" s="30">
        <v>0</v>
      </c>
    </row>
    <row r="94" spans="1:7" x14ac:dyDescent="0.2">
      <c r="A94" s="99">
        <v>4</v>
      </c>
      <c r="B94" s="83" t="s">
        <v>93</v>
      </c>
      <c r="C94" s="30">
        <v>1541</v>
      </c>
      <c r="D94" s="40">
        <v>0</v>
      </c>
      <c r="E94" s="30">
        <v>0</v>
      </c>
      <c r="F94" s="30">
        <v>0</v>
      </c>
      <c r="G94" s="30">
        <v>0</v>
      </c>
    </row>
    <row r="95" spans="1:7" x14ac:dyDescent="0.2">
      <c r="A95" s="99">
        <v>42</v>
      </c>
      <c r="B95" s="83" t="s">
        <v>95</v>
      </c>
      <c r="C95" s="30">
        <v>1541</v>
      </c>
      <c r="D95" s="40">
        <v>0</v>
      </c>
      <c r="E95" s="40">
        <v>0</v>
      </c>
      <c r="F95" s="40">
        <v>0</v>
      </c>
      <c r="G95" s="40">
        <v>0</v>
      </c>
    </row>
    <row r="96" spans="1:7" x14ac:dyDescent="0.2">
      <c r="A96" s="97" t="s">
        <v>128</v>
      </c>
      <c r="B96" s="83" t="s">
        <v>131</v>
      </c>
      <c r="C96" s="30">
        <f>SUM(C104+C100+C97)</f>
        <v>214360.19</v>
      </c>
      <c r="D96" s="40">
        <f>SUM(D97+D100)</f>
        <v>246000</v>
      </c>
      <c r="E96" s="40">
        <f>SUM(E97+E100)</f>
        <v>254000</v>
      </c>
      <c r="F96" s="40">
        <f>SUM(F97+F100)</f>
        <v>233000</v>
      </c>
      <c r="G96" s="40">
        <f>SUM(G97+G100)</f>
        <v>224000</v>
      </c>
    </row>
    <row r="97" spans="1:7" x14ac:dyDescent="0.2">
      <c r="A97" s="97" t="s">
        <v>121</v>
      </c>
      <c r="B97" s="83" t="s">
        <v>70</v>
      </c>
      <c r="C97" s="30">
        <f>C98</f>
        <v>49969.26</v>
      </c>
      <c r="D97" s="40">
        <f t="shared" ref="D97:G98" si="12">SUM(D98)</f>
        <v>215000</v>
      </c>
      <c r="E97" s="40">
        <f t="shared" si="12"/>
        <v>195000</v>
      </c>
      <c r="F97" s="40">
        <f t="shared" si="12"/>
        <v>205000</v>
      </c>
      <c r="G97" s="40">
        <f t="shared" si="12"/>
        <v>205000</v>
      </c>
    </row>
    <row r="98" spans="1:7" x14ac:dyDescent="0.2">
      <c r="A98" s="99">
        <v>3</v>
      </c>
      <c r="B98" s="83" t="s">
        <v>88</v>
      </c>
      <c r="C98" s="30">
        <f>C99</f>
        <v>49969.26</v>
      </c>
      <c r="D98" s="40">
        <f t="shared" si="12"/>
        <v>215000</v>
      </c>
      <c r="E98" s="40">
        <f t="shared" si="12"/>
        <v>195000</v>
      </c>
      <c r="F98" s="40">
        <f t="shared" si="12"/>
        <v>205000</v>
      </c>
      <c r="G98" s="40">
        <f t="shared" si="12"/>
        <v>205000</v>
      </c>
    </row>
    <row r="99" spans="1:7" x14ac:dyDescent="0.2">
      <c r="A99" s="99">
        <v>32</v>
      </c>
      <c r="B99" s="83" t="s">
        <v>90</v>
      </c>
      <c r="C99" s="30">
        <v>49969.26</v>
      </c>
      <c r="D99" s="40">
        <v>215000</v>
      </c>
      <c r="E99" s="40">
        <v>195000</v>
      </c>
      <c r="F99" s="40">
        <v>205000</v>
      </c>
      <c r="G99" s="40">
        <v>205000</v>
      </c>
    </row>
    <row r="100" spans="1:7" x14ac:dyDescent="0.2">
      <c r="A100" s="97" t="s">
        <v>126</v>
      </c>
      <c r="B100" s="83" t="s">
        <v>103</v>
      </c>
      <c r="C100" s="30">
        <f>C101</f>
        <v>27300.93</v>
      </c>
      <c r="D100" s="40">
        <f t="shared" ref="D100:G101" si="13">SUM(D101)</f>
        <v>31000</v>
      </c>
      <c r="E100" s="40">
        <f t="shared" si="13"/>
        <v>59000</v>
      </c>
      <c r="F100" s="40">
        <f t="shared" si="13"/>
        <v>28000</v>
      </c>
      <c r="G100" s="40">
        <f t="shared" si="13"/>
        <v>19000</v>
      </c>
    </row>
    <row r="101" spans="1:7" x14ac:dyDescent="0.2">
      <c r="A101" s="99">
        <v>3</v>
      </c>
      <c r="B101" s="83" t="s">
        <v>88</v>
      </c>
      <c r="C101" s="30">
        <f>C102</f>
        <v>27300.93</v>
      </c>
      <c r="D101" s="40">
        <f t="shared" si="13"/>
        <v>31000</v>
      </c>
      <c r="E101" s="40">
        <f t="shared" si="13"/>
        <v>59000</v>
      </c>
      <c r="F101" s="40">
        <f t="shared" si="13"/>
        <v>28000</v>
      </c>
      <c r="G101" s="40">
        <f t="shared" si="13"/>
        <v>19000</v>
      </c>
    </row>
    <row r="102" spans="1:7" x14ac:dyDescent="0.2">
      <c r="A102" s="154">
        <v>32</v>
      </c>
      <c r="B102" s="155" t="s">
        <v>90</v>
      </c>
      <c r="C102" s="156">
        <v>27300.93</v>
      </c>
      <c r="D102" s="157">
        <v>31000</v>
      </c>
      <c r="E102" s="157">
        <v>59000</v>
      </c>
      <c r="F102" s="157">
        <v>28000</v>
      </c>
      <c r="G102" s="157">
        <v>19000</v>
      </c>
    </row>
    <row r="103" spans="1:7" x14ac:dyDescent="0.2">
      <c r="A103" s="158" t="s">
        <v>124</v>
      </c>
      <c r="B103" s="159" t="s">
        <v>71</v>
      </c>
      <c r="C103" s="160">
        <f>SUM(C104)</f>
        <v>137090</v>
      </c>
      <c r="D103" s="165">
        <v>0</v>
      </c>
      <c r="E103" s="166">
        <v>0</v>
      </c>
      <c r="F103" s="30">
        <v>0</v>
      </c>
      <c r="G103" s="30">
        <v>0</v>
      </c>
    </row>
    <row r="104" spans="1:7" x14ac:dyDescent="0.2">
      <c r="A104" s="158">
        <v>3</v>
      </c>
      <c r="B104" s="162" t="s">
        <v>88</v>
      </c>
      <c r="C104" s="160">
        <f>SUM(C105)</f>
        <v>137090</v>
      </c>
      <c r="D104" s="164">
        <v>0</v>
      </c>
      <c r="E104" s="166">
        <v>0</v>
      </c>
      <c r="F104" s="30">
        <v>0</v>
      </c>
      <c r="G104" s="30">
        <v>0</v>
      </c>
    </row>
    <row r="105" spans="1:7" x14ac:dyDescent="0.2">
      <c r="A105" s="158">
        <v>32</v>
      </c>
      <c r="B105" s="161" t="s">
        <v>147</v>
      </c>
      <c r="C105" s="30">
        <v>137090</v>
      </c>
      <c r="D105" s="164">
        <v>0</v>
      </c>
      <c r="E105" s="166">
        <v>0</v>
      </c>
      <c r="F105" s="30">
        <v>0</v>
      </c>
      <c r="G105" s="30">
        <v>0</v>
      </c>
    </row>
    <row r="106" spans="1:7" x14ac:dyDescent="0.2">
      <c r="D106" s="38"/>
      <c r="E106" s="38"/>
    </row>
    <row r="107" spans="1:7" ht="15" x14ac:dyDescent="0.25">
      <c r="B107" s="5" t="s">
        <v>166</v>
      </c>
      <c r="D107" s="38" t="s">
        <v>132</v>
      </c>
      <c r="E107"/>
    </row>
    <row r="108" spans="1:7" x14ac:dyDescent="0.2">
      <c r="B108" s="175" t="s">
        <v>133</v>
      </c>
      <c r="C108" s="176"/>
      <c r="D108" s="176"/>
      <c r="E108" s="176"/>
    </row>
    <row r="110" spans="1:7" x14ac:dyDescent="0.2">
      <c r="C110" s="131" t="s">
        <v>152</v>
      </c>
    </row>
    <row r="111" spans="1:7" x14ac:dyDescent="0.2">
      <c r="B111" s="38" t="s">
        <v>149</v>
      </c>
    </row>
    <row r="112" spans="1:7" x14ac:dyDescent="0.2">
      <c r="B112" s="38" t="s">
        <v>150</v>
      </c>
    </row>
    <row r="113" spans="2:2" x14ac:dyDescent="0.2">
      <c r="B113" s="38" t="s">
        <v>151</v>
      </c>
    </row>
  </sheetData>
  <mergeCells count="2">
    <mergeCell ref="B2:E2"/>
    <mergeCell ref="B108:E108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rashoda-ekonom</vt:lpstr>
      <vt:lpstr>Račun prihoda i rashoda-izvori</vt:lpstr>
      <vt:lpstr>Račun rashoda-funkcija</vt:lpstr>
      <vt:lpstr>Račun financiranja -ek.kl.</vt:lpstr>
      <vt:lpstr>Račun financiranja-izvori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2024. GODINU</dc:title>
  <dc:creator>admin</dc:creator>
  <cp:lastModifiedBy>Racunovodstvo4</cp:lastModifiedBy>
  <cp:lastPrinted>2025-11-04T06:26:18Z</cp:lastPrinted>
  <dcterms:created xsi:type="dcterms:W3CDTF">2024-06-12T10:03:59Z</dcterms:created>
  <dcterms:modified xsi:type="dcterms:W3CDTF">2025-11-27T11:43:36Z</dcterms:modified>
</cp:coreProperties>
</file>