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F92C60D4-0A72-42F6-AB4A-7C3C14D8030F}" xr6:coauthVersionLast="47" xr6:coauthVersionMax="47" xr10:uidLastSave="{00000000-0000-0000-0000-000000000000}"/>
  <bookViews>
    <workbookView xWindow="-120" yWindow="-120" windowWidth="29040" windowHeight="15720" xr2:uid="{CB1DB50C-1093-460E-8C5D-4E06C385FFF2}"/>
  </bookViews>
  <sheets>
    <sheet name="SAŽETAK" sheetId="1" r:id="rId1"/>
    <sheet name="P I R - Tablica 1." sheetId="2" r:id="rId2"/>
    <sheet name="P I R - Tablica 2." sheetId="3" r:id="rId3"/>
    <sheet name="R - Tablica 3." sheetId="4" r:id="rId4"/>
    <sheet name="Rač fin - Tablica 4." sheetId="5" r:id="rId5"/>
    <sheet name="Rač fin - Tablica 5." sheetId="6" r:id="rId6"/>
    <sheet name="Posebni dio - Tablica 6.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5" i="1"/>
  <c r="D46" i="2"/>
  <c r="F31" i="3"/>
  <c r="B26" i="3"/>
  <c r="B22" i="3"/>
  <c r="E10" i="7"/>
  <c r="E11" i="7"/>
  <c r="E12" i="7"/>
  <c r="E15" i="7"/>
  <c r="E13" i="7"/>
  <c r="D153" i="7"/>
  <c r="D118" i="7"/>
  <c r="D126" i="7"/>
  <c r="D125" i="7"/>
  <c r="C125" i="7"/>
  <c r="B125" i="7"/>
  <c r="D137" i="7"/>
  <c r="D116" i="7"/>
  <c r="D55" i="7"/>
  <c r="E55" i="7" s="1"/>
  <c r="D36" i="7"/>
  <c r="E36" i="7" s="1"/>
  <c r="D13" i="7"/>
  <c r="D12" i="7" s="1"/>
  <c r="D11" i="7" s="1"/>
  <c r="D10" i="7" s="1"/>
  <c r="B166" i="7"/>
  <c r="B155" i="7" s="1"/>
  <c r="C40" i="7"/>
  <c r="C39" i="7" s="1"/>
  <c r="B40" i="7"/>
  <c r="B39" i="7" s="1"/>
  <c r="C24" i="7"/>
  <c r="C23" i="7" s="1"/>
  <c r="C22" i="7" s="1"/>
  <c r="C13" i="7"/>
  <c r="B13" i="7"/>
  <c r="C12" i="7"/>
  <c r="C11" i="7" s="1"/>
  <c r="C10" i="7" s="1"/>
  <c r="B12" i="7"/>
  <c r="B11" i="7" s="1"/>
  <c r="B10" i="7" s="1"/>
  <c r="D8" i="4"/>
  <c r="D6" i="4"/>
  <c r="D5" i="4" s="1"/>
  <c r="D34" i="3"/>
  <c r="D32" i="3"/>
  <c r="D29" i="3"/>
  <c r="D26" i="3"/>
  <c r="D24" i="3"/>
  <c r="D21" i="3" s="1"/>
  <c r="D22" i="3"/>
  <c r="D17" i="3"/>
  <c r="D14" i="3"/>
  <c r="D11" i="3"/>
  <c r="D9" i="3"/>
  <c r="D7" i="3"/>
  <c r="D6" i="3"/>
  <c r="C32" i="3"/>
  <c r="C34" i="3"/>
  <c r="C17" i="3"/>
  <c r="B19" i="3"/>
  <c r="B6" i="3"/>
  <c r="B14" i="3"/>
  <c r="B9" i="3"/>
  <c r="E110" i="2"/>
  <c r="E65" i="2"/>
  <c r="B89" i="2"/>
  <c r="E89" i="2"/>
  <c r="E100" i="2"/>
  <c r="D106" i="2"/>
  <c r="C106" i="2"/>
  <c r="B100" i="2"/>
  <c r="E21" i="2"/>
  <c r="B19" i="2"/>
  <c r="B21" i="2"/>
  <c r="F101" i="2"/>
  <c r="F102" i="2"/>
  <c r="F32" i="2"/>
  <c r="F35" i="2"/>
  <c r="D167" i="7"/>
  <c r="E167" i="7" s="1"/>
  <c r="C166" i="7"/>
  <c r="D161" i="7"/>
  <c r="D157" i="7"/>
  <c r="E157" i="7" s="1"/>
  <c r="C156" i="7"/>
  <c r="B156" i="7"/>
  <c r="D150" i="7"/>
  <c r="D149" i="7" s="1"/>
  <c r="C149" i="7"/>
  <c r="B149" i="7"/>
  <c r="D146" i="7"/>
  <c r="E146" i="7" s="1"/>
  <c r="D144" i="7"/>
  <c r="C143" i="7"/>
  <c r="B143" i="7"/>
  <c r="D140" i="7"/>
  <c r="E140" i="7" s="1"/>
  <c r="C139" i="7"/>
  <c r="B139" i="7"/>
  <c r="E137" i="7"/>
  <c r="D136" i="7"/>
  <c r="C136" i="7"/>
  <c r="B136" i="7"/>
  <c r="D134" i="7"/>
  <c r="D129" i="7"/>
  <c r="E129" i="7" s="1"/>
  <c r="C128" i="7"/>
  <c r="B128" i="7"/>
  <c r="D120" i="7"/>
  <c r="D119" i="7" s="1"/>
  <c r="C119" i="7"/>
  <c r="B119" i="7"/>
  <c r="D113" i="7"/>
  <c r="D110" i="7" s="1"/>
  <c r="D111" i="7"/>
  <c r="C110" i="7"/>
  <c r="B110" i="7"/>
  <c r="D107" i="7"/>
  <c r="E107" i="7" s="1"/>
  <c r="D82" i="7"/>
  <c r="E82" i="7" s="1"/>
  <c r="D77" i="7"/>
  <c r="E77" i="7" s="1"/>
  <c r="C76" i="7"/>
  <c r="B76" i="7"/>
  <c r="D74" i="7"/>
  <c r="E74" i="7" s="1"/>
  <c r="D65" i="7"/>
  <c r="E65" i="7" s="1"/>
  <c r="D60" i="7"/>
  <c r="E60" i="7" s="1"/>
  <c r="C59" i="7"/>
  <c r="B59" i="7"/>
  <c r="D51" i="7"/>
  <c r="E51" i="7" s="1"/>
  <c r="D48" i="7"/>
  <c r="C47" i="7"/>
  <c r="C46" i="7" s="1"/>
  <c r="B47" i="7"/>
  <c r="B46" i="7" s="1"/>
  <c r="D41" i="7"/>
  <c r="E41" i="7" s="1"/>
  <c r="D29" i="7"/>
  <c r="E29" i="7" s="1"/>
  <c r="D25" i="7"/>
  <c r="E25" i="7" s="1"/>
  <c r="B24" i="7"/>
  <c r="B23" i="7" s="1"/>
  <c r="B22" i="7" s="1"/>
  <c r="E21" i="7"/>
  <c r="E20" i="7"/>
  <c r="E19" i="7"/>
  <c r="E18" i="7"/>
  <c r="E17" i="7"/>
  <c r="E16" i="7"/>
  <c r="E14" i="7"/>
  <c r="G20" i="6"/>
  <c r="F20" i="6"/>
  <c r="G19" i="6"/>
  <c r="F19" i="6"/>
  <c r="E18" i="6"/>
  <c r="D18" i="6"/>
  <c r="C18" i="6"/>
  <c r="B18" i="6"/>
  <c r="G17" i="6"/>
  <c r="F17" i="6"/>
  <c r="E16" i="6"/>
  <c r="D16" i="6"/>
  <c r="C16" i="6"/>
  <c r="B16" i="6"/>
  <c r="G11" i="6"/>
  <c r="F11" i="6"/>
  <c r="E10" i="6"/>
  <c r="D10" i="6"/>
  <c r="C10" i="6"/>
  <c r="B10" i="6"/>
  <c r="G9" i="6"/>
  <c r="F9" i="6"/>
  <c r="E8" i="6"/>
  <c r="D8" i="6"/>
  <c r="C8" i="6"/>
  <c r="B8" i="6"/>
  <c r="G7" i="6"/>
  <c r="F7" i="6"/>
  <c r="E6" i="6"/>
  <c r="D6" i="6"/>
  <c r="C6" i="6"/>
  <c r="B6" i="6"/>
  <c r="G21" i="5"/>
  <c r="F21" i="5"/>
  <c r="G20" i="5"/>
  <c r="F20" i="5"/>
  <c r="E19" i="5"/>
  <c r="D19" i="5"/>
  <c r="C19" i="5"/>
  <c r="B19" i="5"/>
  <c r="G18" i="5"/>
  <c r="F18" i="5"/>
  <c r="E17" i="5"/>
  <c r="D17" i="5"/>
  <c r="C17" i="5"/>
  <c r="B17" i="5"/>
  <c r="G15" i="5"/>
  <c r="F15" i="5"/>
  <c r="G12" i="5"/>
  <c r="F12" i="5"/>
  <c r="E11" i="5"/>
  <c r="D11" i="5"/>
  <c r="C11" i="5"/>
  <c r="B11" i="5"/>
  <c r="G10" i="5"/>
  <c r="F10" i="5"/>
  <c r="E9" i="5"/>
  <c r="D9" i="5"/>
  <c r="C9" i="5"/>
  <c r="B9" i="5"/>
  <c r="D160" i="7" l="1"/>
  <c r="B142" i="7"/>
  <c r="E113" i="7"/>
  <c r="D128" i="7"/>
  <c r="E128" i="7" s="1"/>
  <c r="E149" i="7"/>
  <c r="C38" i="7"/>
  <c r="D47" i="7"/>
  <c r="E47" i="7" s="1"/>
  <c r="C142" i="7"/>
  <c r="D40" i="7"/>
  <c r="D39" i="7" s="1"/>
  <c r="E39" i="7" s="1"/>
  <c r="D143" i="7"/>
  <c r="D142" i="7" s="1"/>
  <c r="E48" i="7"/>
  <c r="E144" i="7"/>
  <c r="E150" i="7"/>
  <c r="D59" i="7"/>
  <c r="E59" i="7" s="1"/>
  <c r="E120" i="7"/>
  <c r="D139" i="7"/>
  <c r="E139" i="7" s="1"/>
  <c r="C155" i="7"/>
  <c r="E136" i="7"/>
  <c r="B118" i="7"/>
  <c r="E110" i="7"/>
  <c r="C58" i="7"/>
  <c r="B58" i="7"/>
  <c r="B38" i="7"/>
  <c r="B16" i="2"/>
  <c r="B21" i="6"/>
  <c r="G6" i="6"/>
  <c r="C8" i="5"/>
  <c r="C13" i="5" s="1"/>
  <c r="G9" i="5"/>
  <c r="D16" i="5"/>
  <c r="D22" i="5" s="1"/>
  <c r="B8" i="5"/>
  <c r="B13" i="5" s="1"/>
  <c r="E119" i="7"/>
  <c r="D24" i="7"/>
  <c r="D76" i="7"/>
  <c r="E76" i="7" s="1"/>
  <c r="C118" i="7"/>
  <c r="D156" i="7"/>
  <c r="D166" i="7"/>
  <c r="E166" i="7" s="1"/>
  <c r="E21" i="6"/>
  <c r="F21" i="6" s="1"/>
  <c r="C21" i="6"/>
  <c r="G10" i="6"/>
  <c r="G8" i="6"/>
  <c r="B12" i="6"/>
  <c r="C12" i="6"/>
  <c r="D12" i="6"/>
  <c r="F10" i="6"/>
  <c r="G18" i="6"/>
  <c r="E12" i="6"/>
  <c r="F8" i="6"/>
  <c r="D21" i="6"/>
  <c r="F16" i="6"/>
  <c r="F18" i="6"/>
  <c r="G16" i="6"/>
  <c r="F6" i="6"/>
  <c r="F19" i="5"/>
  <c r="G19" i="5"/>
  <c r="E16" i="5"/>
  <c r="F17" i="5"/>
  <c r="G17" i="5"/>
  <c r="G11" i="5"/>
  <c r="C16" i="5"/>
  <c r="C22" i="5" s="1"/>
  <c r="D8" i="5"/>
  <c r="D13" i="5" s="1"/>
  <c r="F9" i="5"/>
  <c r="F11" i="5"/>
  <c r="B16" i="5"/>
  <c r="B22" i="5" s="1"/>
  <c r="E8" i="5"/>
  <c r="E142" i="7" l="1"/>
  <c r="E118" i="7"/>
  <c r="E143" i="7"/>
  <c r="D46" i="7"/>
  <c r="E46" i="7" s="1"/>
  <c r="E40" i="7"/>
  <c r="D58" i="7"/>
  <c r="E58" i="7" s="1"/>
  <c r="B57" i="7"/>
  <c r="C57" i="7"/>
  <c r="G16" i="5"/>
  <c r="E24" i="7"/>
  <c r="D23" i="7"/>
  <c r="E156" i="7"/>
  <c r="D155" i="7"/>
  <c r="E155" i="7" s="1"/>
  <c r="G21" i="6"/>
  <c r="G12" i="6"/>
  <c r="F12" i="6"/>
  <c r="E22" i="5"/>
  <c r="G22" i="5" s="1"/>
  <c r="F16" i="5"/>
  <c r="G8" i="5"/>
  <c r="E13" i="5"/>
  <c r="F8" i="5"/>
  <c r="D38" i="7" l="1"/>
  <c r="E38" i="7" s="1"/>
  <c r="D57" i="7"/>
  <c r="E57" i="7" s="1"/>
  <c r="E23" i="7"/>
  <c r="D22" i="7"/>
  <c r="E22" i="7" s="1"/>
  <c r="F22" i="5"/>
  <c r="G13" i="5"/>
  <c r="F13" i="5"/>
  <c r="G10" i="4" l="1"/>
  <c r="F10" i="4"/>
  <c r="G9" i="4"/>
  <c r="F9" i="4"/>
  <c r="E8" i="4"/>
  <c r="G8" i="4" s="1"/>
  <c r="C8" i="4"/>
  <c r="B8" i="4"/>
  <c r="G7" i="4"/>
  <c r="E6" i="4"/>
  <c r="G6" i="4" s="1"/>
  <c r="C6" i="4"/>
  <c r="C5" i="4" s="1"/>
  <c r="B6" i="4"/>
  <c r="B5" i="4" s="1"/>
  <c r="E5" i="4"/>
  <c r="G5" i="4" s="1"/>
  <c r="G35" i="3"/>
  <c r="F35" i="3"/>
  <c r="E34" i="3"/>
  <c r="G34" i="3" s="1"/>
  <c r="B34" i="3"/>
  <c r="E32" i="3"/>
  <c r="B32" i="3"/>
  <c r="G31" i="3"/>
  <c r="G30" i="3"/>
  <c r="F30" i="3"/>
  <c r="E29" i="3"/>
  <c r="G29" i="3" s="1"/>
  <c r="C29" i="3"/>
  <c r="B29" i="3"/>
  <c r="G28" i="3"/>
  <c r="F28" i="3"/>
  <c r="G27" i="3"/>
  <c r="F27" i="3"/>
  <c r="E26" i="3"/>
  <c r="G26" i="3" s="1"/>
  <c r="C26" i="3"/>
  <c r="G25" i="3"/>
  <c r="F25" i="3"/>
  <c r="E24" i="3"/>
  <c r="G24" i="3" s="1"/>
  <c r="C24" i="3"/>
  <c r="B24" i="3"/>
  <c r="F24" i="3" s="1"/>
  <c r="G23" i="3"/>
  <c r="F23" i="3"/>
  <c r="E22" i="3"/>
  <c r="G22" i="3" s="1"/>
  <c r="C22" i="3"/>
  <c r="G20" i="3"/>
  <c r="F20" i="3"/>
  <c r="E19" i="3"/>
  <c r="G19" i="3" s="1"/>
  <c r="G18" i="3"/>
  <c r="F18" i="3"/>
  <c r="E17" i="3"/>
  <c r="G17" i="3" s="1"/>
  <c r="B17" i="3"/>
  <c r="G16" i="3"/>
  <c r="F16" i="3"/>
  <c r="G15" i="3"/>
  <c r="E14" i="3"/>
  <c r="G14" i="3" s="1"/>
  <c r="C14" i="3"/>
  <c r="G13" i="3"/>
  <c r="F13" i="3"/>
  <c r="G12" i="3"/>
  <c r="F12" i="3"/>
  <c r="E11" i="3"/>
  <c r="G11" i="3" s="1"/>
  <c r="C11" i="3"/>
  <c r="C6" i="3" s="1"/>
  <c r="B11" i="3"/>
  <c r="G10" i="3"/>
  <c r="F10" i="3"/>
  <c r="E9" i="3"/>
  <c r="G9" i="3" s="1"/>
  <c r="C9" i="3"/>
  <c r="G8" i="3"/>
  <c r="F8" i="3"/>
  <c r="E7" i="3"/>
  <c r="F7" i="3" s="1"/>
  <c r="C7" i="3"/>
  <c r="E122" i="2"/>
  <c r="E121" i="2" s="1"/>
  <c r="B122" i="2"/>
  <c r="B121" i="2" s="1"/>
  <c r="E119" i="2"/>
  <c r="B119" i="2"/>
  <c r="E117" i="2"/>
  <c r="B117" i="2"/>
  <c r="F113" i="2"/>
  <c r="F112" i="2"/>
  <c r="E111" i="2"/>
  <c r="B111" i="2"/>
  <c r="G110" i="2"/>
  <c r="F109" i="2"/>
  <c r="E108" i="2"/>
  <c r="E107" i="2" s="1"/>
  <c r="G107" i="2" s="1"/>
  <c r="B108" i="2"/>
  <c r="B107" i="2" s="1"/>
  <c r="E104" i="2"/>
  <c r="E103" i="2" s="1"/>
  <c r="B104" i="2"/>
  <c r="B103" i="2" s="1"/>
  <c r="E99" i="2"/>
  <c r="B99" i="2"/>
  <c r="F98" i="2"/>
  <c r="F96" i="2"/>
  <c r="F94" i="2"/>
  <c r="F93" i="2"/>
  <c r="F92" i="2"/>
  <c r="E91" i="2"/>
  <c r="B91" i="2"/>
  <c r="F88" i="2"/>
  <c r="E87" i="2"/>
  <c r="B87" i="2"/>
  <c r="F86" i="2"/>
  <c r="F85" i="2"/>
  <c r="F84" i="2"/>
  <c r="F83" i="2"/>
  <c r="F82" i="2"/>
  <c r="F81" i="2"/>
  <c r="F80" i="2"/>
  <c r="F79" i="2"/>
  <c r="F78" i="2"/>
  <c r="E77" i="2"/>
  <c r="B77" i="2"/>
  <c r="F75" i="2"/>
  <c r="F74" i="2"/>
  <c r="F73" i="2"/>
  <c r="F71" i="2"/>
  <c r="E70" i="2"/>
  <c r="B70" i="2"/>
  <c r="F69" i="2"/>
  <c r="F68" i="2"/>
  <c r="F67" i="2"/>
  <c r="E66" i="2"/>
  <c r="B66" i="2"/>
  <c r="F63" i="2"/>
  <c r="E62" i="2"/>
  <c r="B62" i="2"/>
  <c r="F61" i="2"/>
  <c r="E60" i="2"/>
  <c r="B60" i="2"/>
  <c r="F58" i="2"/>
  <c r="F57" i="2"/>
  <c r="E56" i="2"/>
  <c r="B56" i="2"/>
  <c r="D54" i="2"/>
  <c r="D53" i="2" s="1"/>
  <c r="C54" i="2"/>
  <c r="C53" i="2" s="1"/>
  <c r="E49" i="2"/>
  <c r="B49" i="2"/>
  <c r="E47" i="2"/>
  <c r="B47" i="2"/>
  <c r="B46" i="2" s="1"/>
  <c r="B45" i="2" s="1"/>
  <c r="C45" i="2"/>
  <c r="F44" i="2"/>
  <c r="E43" i="2"/>
  <c r="E42" i="2" s="1"/>
  <c r="B43" i="2"/>
  <c r="B42" i="2" s="1"/>
  <c r="F41" i="2"/>
  <c r="E40" i="2"/>
  <c r="B40" i="2"/>
  <c r="F39" i="2"/>
  <c r="F38" i="2"/>
  <c r="E37" i="2"/>
  <c r="B37" i="2"/>
  <c r="E33" i="2"/>
  <c r="B33" i="2"/>
  <c r="E31" i="2"/>
  <c r="B31" i="2"/>
  <c r="F29" i="2"/>
  <c r="E28" i="2"/>
  <c r="E27" i="2" s="1"/>
  <c r="G27" i="2" s="1"/>
  <c r="B28" i="2"/>
  <c r="B27" i="2" s="1"/>
  <c r="F25" i="2"/>
  <c r="E24" i="2"/>
  <c r="E23" i="2" s="1"/>
  <c r="G23" i="2" s="1"/>
  <c r="B24" i="2"/>
  <c r="B23" i="2" s="1"/>
  <c r="F20" i="2"/>
  <c r="E19" i="2"/>
  <c r="F19" i="2" s="1"/>
  <c r="E17" i="2"/>
  <c r="D15" i="2"/>
  <c r="D14" i="2" s="1"/>
  <c r="C15" i="2"/>
  <c r="G22" i="1"/>
  <c r="F22" i="1"/>
  <c r="G21" i="1"/>
  <c r="F21" i="1"/>
  <c r="E20" i="1"/>
  <c r="D20" i="1"/>
  <c r="D30" i="1" s="1"/>
  <c r="C20" i="1"/>
  <c r="C30" i="1" s="1"/>
  <c r="B20" i="1"/>
  <c r="B30" i="1" s="1"/>
  <c r="G19" i="1"/>
  <c r="G18" i="1"/>
  <c r="F18" i="1"/>
  <c r="E17" i="1"/>
  <c r="D17" i="1"/>
  <c r="D29" i="1" s="1"/>
  <c r="C17" i="1"/>
  <c r="C29" i="1" s="1"/>
  <c r="B17" i="1"/>
  <c r="B29" i="1" s="1"/>
  <c r="B21" i="3" l="1"/>
  <c r="F26" i="3"/>
  <c r="E21" i="3"/>
  <c r="G21" i="3" s="1"/>
  <c r="G7" i="3"/>
  <c r="C21" i="3"/>
  <c r="F11" i="3"/>
  <c r="B30" i="2"/>
  <c r="F66" i="2"/>
  <c r="E55" i="2"/>
  <c r="G55" i="2" s="1"/>
  <c r="B110" i="2"/>
  <c r="F110" i="2" s="1"/>
  <c r="F62" i="2"/>
  <c r="F31" i="2"/>
  <c r="F33" i="2"/>
  <c r="C14" i="2"/>
  <c r="E46" i="2"/>
  <c r="G46" i="2" s="1"/>
  <c r="B55" i="2"/>
  <c r="F60" i="2"/>
  <c r="G99" i="2"/>
  <c r="F40" i="2"/>
  <c r="G103" i="2"/>
  <c r="E30" i="2"/>
  <c r="G30" i="2" s="1"/>
  <c r="F107" i="2"/>
  <c r="F108" i="2"/>
  <c r="F24" i="2"/>
  <c r="E16" i="2"/>
  <c r="B36" i="2"/>
  <c r="F99" i="2"/>
  <c r="F100" i="2"/>
  <c r="F91" i="2"/>
  <c r="F87" i="2"/>
  <c r="F77" i="2"/>
  <c r="B65" i="2"/>
  <c r="F56" i="2"/>
  <c r="F43" i="2"/>
  <c r="F42" i="2"/>
  <c r="F37" i="2"/>
  <c r="F28" i="2"/>
  <c r="B31" i="1"/>
  <c r="B36" i="1" s="1"/>
  <c r="D31" i="1"/>
  <c r="C31" i="1"/>
  <c r="G17" i="1"/>
  <c r="F20" i="1"/>
  <c r="G20" i="1"/>
  <c r="F5" i="4"/>
  <c r="F8" i="4"/>
  <c r="F9" i="3"/>
  <c r="F22" i="3"/>
  <c r="F34" i="3"/>
  <c r="E6" i="3"/>
  <c r="F14" i="3"/>
  <c r="F17" i="3"/>
  <c r="F19" i="3"/>
  <c r="F29" i="3"/>
  <c r="F23" i="2"/>
  <c r="F27" i="2"/>
  <c r="G42" i="2"/>
  <c r="F70" i="2"/>
  <c r="F111" i="2"/>
  <c r="E36" i="2"/>
  <c r="E106" i="2"/>
  <c r="G106" i="2" s="1"/>
  <c r="E29" i="1"/>
  <c r="F17" i="1"/>
  <c r="B23" i="1"/>
  <c r="E23" i="1"/>
  <c r="C23" i="1"/>
  <c r="E30" i="1"/>
  <c r="D23" i="1"/>
  <c r="B106" i="2" l="1"/>
  <c r="F106" i="2" s="1"/>
  <c r="F21" i="3"/>
  <c r="B15" i="2"/>
  <c r="B14" i="2" s="1"/>
  <c r="E54" i="2"/>
  <c r="G54" i="2" s="1"/>
  <c r="F55" i="2"/>
  <c r="G65" i="2"/>
  <c r="E45" i="2"/>
  <c r="G45" i="2" s="1"/>
  <c r="B54" i="2"/>
  <c r="F30" i="2"/>
  <c r="E15" i="2"/>
  <c r="F16" i="2"/>
  <c r="G16" i="2"/>
  <c r="F65" i="2"/>
  <c r="F6" i="3"/>
  <c r="G6" i="3"/>
  <c r="G36" i="2"/>
  <c r="F36" i="2"/>
  <c r="F30" i="1"/>
  <c r="G30" i="1"/>
  <c r="G29" i="1"/>
  <c r="F29" i="1"/>
  <c r="E31" i="1"/>
  <c r="B53" i="2" l="1"/>
  <c r="F15" i="2"/>
  <c r="E53" i="2"/>
  <c r="G15" i="2"/>
  <c r="F54" i="2"/>
  <c r="E14" i="2"/>
  <c r="G14" i="2" s="1"/>
  <c r="F14" i="2"/>
  <c r="F53" i="2" l="1"/>
  <c r="G53" i="2"/>
</calcChain>
</file>

<file path=xl/sharedStrings.xml><?xml version="1.0" encoding="utf-8"?>
<sst xmlns="http://schemas.openxmlformats.org/spreadsheetml/2006/main" count="443" uniqueCount="234">
  <si>
    <t>NASTAVNOG ZAVODA ZA HITNU MEDICINU VARAŽDINSKE ŽUPANIJE</t>
  </si>
  <si>
    <t>I. OPĆI DIO</t>
  </si>
  <si>
    <t>Članak 1.</t>
  </si>
  <si>
    <t>SAŽETAK RAČUNA PRIHODA I RASHODA I RAČUNA FINANCIRANJA</t>
  </si>
  <si>
    <t>Brojčana oznaka i naziv</t>
  </si>
  <si>
    <t xml:space="preserve">Indeks % </t>
  </si>
  <si>
    <t>6=5/2*100</t>
  </si>
  <si>
    <t>7=5/4*100</t>
  </si>
  <si>
    <t>A. RAČUN PRIHODA I RASHODA</t>
  </si>
  <si>
    <t>Pihodi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</si>
  <si>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</si>
  <si>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</si>
  <si>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</si>
  <si>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</si>
  <si>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</si>
  <si>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PRIHODA I RASHODA (višak/manjak)</t>
  </si>
  <si>
    <t>B.RAČUN FINANCIRANJA</t>
  </si>
  <si>
    <t>8 Primici od financijske imovine i zaduživanja</t>
  </si>
  <si>
    <t>5 Izdaci za financijsku imovinu i otplate zajmova</t>
  </si>
  <si>
    <t>RAZLIKA PRIMITAKA I IZDATAKA</t>
  </si>
  <si>
    <t xml:space="preserve">C. FINANCIJSKI PLAN UKUPNO </t>
  </si>
  <si>
    <t>PRIHODI I PRIMICI</t>
  </si>
  <si>
    <t>RASHODI I IZDACI</t>
  </si>
  <si>
    <t>RAZLIKA - višak/manjak</t>
  </si>
  <si>
    <t>Članak 2.</t>
  </si>
  <si>
    <t>Oznaka</t>
  </si>
  <si>
    <t xml:space="preserve">Indeks %                   </t>
  </si>
  <si>
    <t xml:space="preserve">Indeks %                </t>
  </si>
  <si>
    <t>UKUPNO PRIHODI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</si>
  <si>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</si>
  <si>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</si>
  <si>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</si>
  <si>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</si>
  <si>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</si>
  <si>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</si>
  <si>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</si>
  <si>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</si>
  <si>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</si>
  <si>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</si>
  <si>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6415 Prihodi od pozitivnih tečajnih razlika i razlika zbog primjene valutne klauzule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</si>
  <si>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</si>
  <si>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</si>
  <si>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</si>
  <si>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</si>
  <si>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</si>
  <si>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</si>
  <si>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</si>
  <si>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</si>
  <si>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</si>
  <si>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</si>
  <si>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</si>
  <si>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</si>
  <si>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</si>
  <si>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673 Prihodi od HZZO-a na temelju ugovornih obveza</t>
  </si>
  <si>
    <t>6731 Prihodi od HZZO-a na temelju ugovornih obveza</t>
  </si>
  <si>
    <t>68 Kazne, upravne mjere i ostali prihodi</t>
  </si>
  <si>
    <t>683 Ostali prihodi</t>
  </si>
  <si>
    <t>6831 Ostali prihodi</t>
  </si>
  <si>
    <t>72 Prihodi od prodaje proizvedene dugotrajne imovine</t>
  </si>
  <si>
    <t>722 Prihodi od prodaje postrojenja i opreme</t>
  </si>
  <si>
    <t>723 Prihodi od prodaje prijevoznih sredstava</t>
  </si>
  <si>
    <t>7231 Prijevozna sredstva u cestovnom prometu</t>
  </si>
  <si>
    <t>UKUPNO RASHODI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</si>
  <si>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</si>
  <si>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</si>
  <si>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</si>
  <si>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</si>
  <si>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</si>
  <si>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</si>
  <si>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</si>
  <si>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</si>
  <si>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</si>
  <si>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</si>
  <si>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</si>
  <si>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</si>
  <si>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</si>
  <si>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</si>
  <si>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</si>
  <si>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</si>
  <si>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</si>
  <si>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</si>
  <si>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</si>
  <si>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</si>
  <si>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</si>
  <si>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</si>
  <si>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</si>
  <si>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</si>
  <si>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</si>
  <si>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</si>
  <si>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</si>
  <si>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</si>
  <si>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</si>
  <si>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</si>
  <si>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</si>
  <si>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</si>
  <si>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</si>
  <si>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</si>
  <si>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</si>
  <si>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</si>
  <si>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</si>
  <si>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</si>
  <si>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</si>
  <si>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</si>
  <si>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</si>
  <si>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</si>
  <si>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</si>
  <si>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</si>
  <si>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</si>
  <si>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</si>
  <si>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</si>
  <si>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</si>
  <si>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</si>
  <si>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</si>
  <si>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</si>
  <si>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</si>
  <si>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</si>
  <si>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</si>
  <si>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</si>
  <si>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</si>
  <si>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</si>
  <si>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</si>
  <si>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</si>
  <si>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</si>
  <si>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</si>
  <si>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</si>
  <si>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</si>
  <si>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</si>
  <si>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</si>
  <si>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Brojčana oznaka i naziv izvora financiranja</t>
  </si>
  <si>
    <t xml:space="preserve">Indeks %             </t>
  </si>
  <si>
    <t>Izvor: 1 OPĆI PRIHODI I PRIMICI</t>
  </si>
  <si>
    <t>Izvor: 11 Opći prihodi i primici</t>
  </si>
  <si>
    <t>Izvor: 3 VLASTITI PRIHODI</t>
  </si>
  <si>
    <t>Izvor: 31 Vlastiti prihodi</t>
  </si>
  <si>
    <t>Izvor: 4 PRIHODI ZA POSEBNE NAMJENE</t>
  </si>
  <si>
    <t>Izvor: 43 Ostali prihodi za posebne namjene</t>
  </si>
  <si>
    <t>Izvor: 44 Decentralizirana sredstva</t>
  </si>
  <si>
    <t>Izvor: 5 POMOĆI</t>
  </si>
  <si>
    <t>Izvor: 51 Pomoći EU</t>
  </si>
  <si>
    <t>Izvor: 52 Ostale pomoći</t>
  </si>
  <si>
    <t>Izvor: 6 DONACIJE</t>
  </si>
  <si>
    <t>Izvor: 61 Donacije</t>
  </si>
  <si>
    <t>Izvor: 7 PRIHODI OD NEFINANCIJSKE IMOVINE I NADOKNADE ŠTETA S OSNOVA OSIGURANJA</t>
  </si>
  <si>
    <t>Izvor: 71 Prihodi od nefinancijske imovine</t>
  </si>
  <si>
    <t>Brojčana oznaka i naziv funkcijske klasifikacije</t>
  </si>
  <si>
    <t>Funk. klas: 01 Opće javne usluge</t>
  </si>
  <si>
    <t>013 Opće usluge</t>
  </si>
  <si>
    <t>Funk. klas: 07 Zdravstvo</t>
  </si>
  <si>
    <t>072 Službe za vanjske pacijente</t>
  </si>
  <si>
    <t>076 Poslovi i usluge zdravstva koji nisu drugdje svrstani</t>
  </si>
  <si>
    <t>B. RAČUN FINANCIRANJA</t>
  </si>
  <si>
    <t>Tablica 4. Izvještaj računa financiranja prema ekonomskoj klasifikaciji</t>
  </si>
  <si>
    <t>Brojčana oznaka i naziv računa primitaka i izdataka</t>
  </si>
  <si>
    <t>Indeks 
%</t>
  </si>
  <si>
    <t>Indeks
 %</t>
  </si>
  <si>
    <t>84 Primici od zaduživanja</t>
  </si>
  <si>
    <t>842 Primljeni krediti i zajmovi od kreditnih i ostalih financijskih institucija u javnom sektoru</t>
  </si>
  <si>
    <t>8422 Primljeni krediti od kreditnih institucija u javnom sektoru</t>
  </si>
  <si>
    <t>844 Primljeni krediti i zajmovi od kreditnih i ostalih financijskih institucija izvan javnog sektora</t>
  </si>
  <si>
    <t>8443 Primljeni krediti od tuzemnih kreditnih institucija izvan javnog sektora</t>
  </si>
  <si>
    <t>SVEUKUPNO PRIMICI</t>
  </si>
  <si>
    <t>54 Izdaci za otplatu glavnice primljenih kredita i zajmova</t>
  </si>
  <si>
    <t>542 Otplata glavnice primljenih kredita i zajmova od kreditnih i ostalih financijskih institucija u javnom sektoru</t>
  </si>
  <si>
    <t>5422 Otplata glavnice primljenih kredita od kreditnih institucija u javnom sektoru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</si>
  <si>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</si>
  <si>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</si>
  <si>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5445 Otplata glavnice primljenih zajmova od ostalih tuzemnih financijskih institucija izvan javnog sektora</t>
  </si>
  <si>
    <t>SVEUKUPNO IZDACI</t>
  </si>
  <si>
    <t>Tablica 5. Izvještaj računa financiranja prema izvorima financiranja</t>
  </si>
  <si>
    <t>PRIMICI PO IZVORIMA FINANCIRANJA</t>
  </si>
  <si>
    <t>Izvor: 8 NAMJENSKI PRIMICI OD ZADUŽIVANJA</t>
  </si>
  <si>
    <t>Izvor: 81 Namjenski primici od zaduživanja</t>
  </si>
  <si>
    <t>IZDACI PO IZVORIMA FINANCIRANJA</t>
  </si>
  <si>
    <t>II. POSEBNI DIO</t>
  </si>
  <si>
    <t>Članak 3.</t>
  </si>
  <si>
    <t>Rashodi i izdaci u Posebnom dijelu Financijskog plana iskazani po programskoj klasifikaciji, iskazani po izvorima financiranja i ekonomskoj 
klasifikaciji, raspoređeni u programe koji se sastoje od aktivnosti i projekata izvršeni su kako slijedi:</t>
  </si>
  <si>
    <t>5=4/3*100</t>
  </si>
  <si>
    <t>SVEUKUPNO</t>
  </si>
  <si>
    <t>Razdjel: 016 UPRAVNI ODJEL ZA ZDRAVSTVO, SOCIJALNU SKRB, CIVILNO DRUŠTVO I HRVATSKE BRANITELJE</t>
  </si>
  <si>
    <t>Glava: 01602 ZDRAVSTVENA ZAŠTITA</t>
  </si>
  <si>
    <t>47502 NASTAVNI ZAVOD ZA HITNU MEDICINU VARAŽDINSKE ŽUPANIJE</t>
  </si>
  <si>
    <t>Program: 1140 PROGRAMI EUROPSKIH POSLOVA</t>
  </si>
  <si>
    <t>K114001 Međunarodni projekti u zdravstvu</t>
  </si>
  <si>
    <t>Program: 1290 PROGRAMI U ZDRAVSTVENOJ ZAŠTITI IZNAD ZAKONSKOG STANDARDA</t>
  </si>
  <si>
    <t>A129008 Nabava opreme i dodatna ulaganja u zdravstvene objekte</t>
  </si>
  <si>
    <t>4231 Prijevozna sredstva</t>
  </si>
  <si>
    <t>A129009 Program "Zdrava županija"</t>
  </si>
  <si>
    <t>Program: 1320 JAVNE USTANOVE U ZDRAVSTVU</t>
  </si>
  <si>
    <t>A132001 Redovna djelatnost ustanova u zdravstvu</t>
  </si>
  <si>
    <t xml:space="preserve">  3223 Energija</t>
  </si>
  <si>
    <t>3291 Naknade za rad predstavničkih i izvršnih tijela, povjerenstava i sl.</t>
  </si>
  <si>
    <t>K132001 Investicijsko ulaganje-izgradnja objekata, nabava opreme</t>
  </si>
  <si>
    <t>K132002 Informatizacija</t>
  </si>
  <si>
    <t>T132001 Investicijsko i tekuće održavanje objekata i opreme</t>
  </si>
  <si>
    <t>Članak 4.</t>
  </si>
  <si>
    <t xml:space="preserve">         Predsjednica Upravnog vijeća:</t>
  </si>
  <si>
    <t xml:space="preserve">         Valerija Đurasek, mag.prim.educ.</t>
  </si>
  <si>
    <t xml:space="preserve">     URBROJ: 2186-1-24-01-25-1</t>
  </si>
  <si>
    <r>
      <rPr>
        <b/>
        <sz val="10"/>
        <color theme="1"/>
        <rFont val="Times New Roman"/>
        <family val="1"/>
        <charset val="238"/>
      </rPr>
      <t>A.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RAČUN PRIHODA I RASHODA</t>
    </r>
  </si>
  <si>
    <r>
      <t>Tablica 1. Izvještaj o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prihodima i rashodima prema ekonomskoj klasifikaciji</t>
    </r>
  </si>
  <si>
    <r>
      <t>Tablica 2. Izvještaj o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prihodima i rashodima prema izvorima financiranja</t>
    </r>
  </si>
  <si>
    <r>
      <t>Tablica 3.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Izvještaj o rashodima prema funkcijskoj klasifikaciji</t>
    </r>
  </si>
  <si>
    <t>Tablica 6. Izvještaj po programskoj klasifikaciji</t>
  </si>
  <si>
    <t>D. SREDSTAVA IZ PRETHODNIH GODINA</t>
  </si>
  <si>
    <t>VIŠAK PRIHODA NAD RASHODIMA za raspodjelu (preneseni)</t>
  </si>
  <si>
    <t>MANJAK PRIHODA NAD RASHODIMA za pokriće (preneseni)</t>
  </si>
  <si>
    <t xml:space="preserve">VIŠAK/MANJAK IZ PRETHODNIH GODINA ZA RASPOREDITI/POKRITI </t>
  </si>
  <si>
    <t>RAZLIKA- višak/manjak</t>
  </si>
  <si>
    <t>PRIJEDLOG POLUGODIŠNJEG IZVJEŠTAJA O IZVRŠENJU FINANCIJSKOG PLANA</t>
  </si>
  <si>
    <t>ZA 2025. GODINU</t>
  </si>
  <si>
    <t>Sažetak polugodišnjeg izvještaja o izvršenju Financijskog plana za 2025. godinu izgleda kako slijedi:</t>
  </si>
  <si>
    <t xml:space="preserve">Izvršenje
 I-VI 2024. </t>
  </si>
  <si>
    <t xml:space="preserve">Izvorni plan 2025. </t>
  </si>
  <si>
    <t xml:space="preserve">Tekući plan 2025. </t>
  </si>
  <si>
    <t xml:space="preserve">Izvršenje              I-VI 2025.  
</t>
  </si>
  <si>
    <t xml:space="preserve">Prihodi i rashodi te primici i izdaci ostvareni su, odnosno izvršeni u 2025. godini u Računu prihoda i rashoda i Računu financiranja, uz usporedbu prethodne godine, kako slijedi: </t>
  </si>
  <si>
    <t>Izvorni plan 2025.</t>
  </si>
  <si>
    <t xml:space="preserve">Izvršenje 
I-VI 2025.                      
</t>
  </si>
  <si>
    <t>7227 Uređaji,strojevi i oprema za ostale namjene</t>
  </si>
  <si>
    <t>3294 Članarine i norme</t>
  </si>
  <si>
    <t>325 Rashodi ljekova i potrošnog medicinskog materijala kod zdrastvenih ustanova</t>
  </si>
  <si>
    <t xml:space="preserve"> 3251 Rashodi po osnovi utroška ljekova i potrošnog medicinskog materijala </t>
  </si>
  <si>
    <t xml:space="preserve">Izvorni plan  2025. </t>
  </si>
  <si>
    <t xml:space="preserve">Izvršenje                     I-VI 2025. 
</t>
  </si>
  <si>
    <t xml:space="preserve">Izvršenje
I-VI 2024. </t>
  </si>
  <si>
    <t xml:space="preserve">Tekući plan          2025. </t>
  </si>
  <si>
    <t xml:space="preserve">Tekući plan 
2025. </t>
  </si>
  <si>
    <t>3225 Sitni inventar i autogume</t>
  </si>
  <si>
    <t xml:space="preserve">3251 Rashodi po osnovi utroška ljekova i potrošnog medicinskog materijala </t>
  </si>
  <si>
    <t xml:space="preserve">3296 Troškovi sudskih postupaka </t>
  </si>
  <si>
    <t xml:space="preserve">     KLASA: 510-10/24-03/869</t>
  </si>
  <si>
    <t>Prijedlog polugodišnjeg izvještaja o izvršenju Financijskog plana za 2025. godinu objavljuje se na mrežnim stranicama Nastavnog zavoda za hitnu medicinu Varaždinske županije, a stupa na snagu danom donošenja Polugodišnjeg izvještaja o izvršenju Proračuna Varaždinske županije za 2025. godinu.</t>
  </si>
  <si>
    <r>
      <t>Temeljem odredbi članka 86. stavka</t>
    </r>
    <r>
      <rPr>
        <sz val="11"/>
        <color theme="1"/>
        <rFont val="Times New Roman"/>
        <family val="1"/>
        <charset val="238"/>
      </rPr>
      <t xml:space="preserve"> 1</t>
    </r>
    <r>
      <rPr>
        <sz val="11"/>
        <rFont val="Times New Roman"/>
        <family val="1"/>
        <charset val="238"/>
      </rPr>
      <t>. Zakona o proračunu (NN 144/21.), te članka 52. stavka</t>
    </r>
    <r>
      <rPr>
        <sz val="11"/>
        <color theme="1"/>
        <rFont val="Times New Roman"/>
        <family val="1"/>
        <charset val="238"/>
      </rPr>
      <t xml:space="preserve"> 4</t>
    </r>
    <r>
      <rPr>
        <sz val="11"/>
        <rFont val="Times New Roman"/>
        <family val="1"/>
        <charset val="238"/>
      </rPr>
      <t>. Pravilnika o polugodišnjem i godišnjem izvještaju o izvršenju proračuna i financijskog plana (NN 85/23.), članka 29. Odluke o izvršavanju Proračuna Varaždinske županije za 2025. godinu (Službeni vjesnik Varaždinske županije br. 104/24., 29/25.) te članka 15. Statuta Nastavnog zavoda za hitnu medicinu Varaždinske županije, Upravno vijeće na sjednici održanoj  25.07.2025.godine, usvaja:</t>
    </r>
  </si>
  <si>
    <t xml:space="preserve">     Varaždin, 25.07.2025.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</si>
</sst>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"/>
  </numFmts>
  <fonts count="40" x14ac:knownFonts="1">
    <font>
      <sz val="11"/>
      <color theme="1"/>
      <name val="Calibri"/>
      <family val="2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10"/>
      <color rgb="FF000000"/>
      <name val="Times New Roman"/>
      <family val="1"/>
      <charset val="238"/>
    </font>
    <font>
      <sz val="8"/>
      <color theme="1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b/>
      <sz val="10"/>
      <name val="Arial"/>
      <family val="2"/>
      <charset val="238"/>
    </font>
    <font>
      <sz val="9"/>
      <color theme="0"/>
      <name val="Verdana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5"/>
      <color theme="1"/>
      <name val="Times New Roman"/>
      <family val="1"/>
      <charset val="238"/>
    </font>
    <font>
      <b/>
      <sz val="10"/>
      <color rgb="FFFFFFFF"/>
      <name val="Arial"/>
      <family val="2"/>
      <charset val="238"/>
    </font>
    <font>
      <b/>
      <sz val="9"/>
      <color theme="1"/>
      <name val="Verdana"/>
      <family val="2"/>
      <charset val="238"/>
    </font>
    <font>
      <sz val="9"/>
      <color theme="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indent="1"/>
    </xf>
    <xf numFmtId="0" fontId="11" fillId="0" borderId="2" xfId="0" applyFont="1" applyBorder="1" applyAlignment="1">
      <alignment horizontal="center" vertical="center" wrapText="1" inden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 indent="1"/>
    </xf>
    <xf numFmtId="0" fontId="13" fillId="0" borderId="5" xfId="0" applyFont="1" applyBorder="1" applyAlignment="1">
      <alignment horizontal="center" vertical="center" wrapText="1" indent="1"/>
    </xf>
    <xf numFmtId="0" fontId="13" fillId="0" borderId="6" xfId="0" applyFont="1" applyBorder="1" applyAlignment="1">
      <alignment horizontal="center" vertical="center" wrapText="1" indent="1"/>
    </xf>
    <xf numFmtId="0" fontId="13" fillId="0" borderId="7" xfId="0" applyFont="1" applyBorder="1" applyAlignment="1">
      <alignment horizontal="center" vertical="center" wrapText="1" indent="1"/>
    </xf>
    <xf numFmtId="0" fontId="13" fillId="0" borderId="8" xfId="0" applyFont="1" applyBorder="1" applyAlignment="1">
      <alignment horizontal="center" vertical="center" wrapText="1" indent="1"/>
    </xf>
    <xf numFmtId="0" fontId="14" fillId="0" borderId="0" xfId="0" applyFont="1" applyAlignment="1">
      <alignment horizontal="left" indent="1"/>
    </xf>
    <xf numFmtId="0" fontId="15" fillId="2" borderId="9" xfId="0" applyFont="1" applyFill="1" applyBorder="1" applyAlignment="1">
      <alignment horizontal="left" vertical="center" wrapText="1" indent="1"/>
    </xf>
    <xf numFmtId="0" fontId="16" fillId="2" borderId="10" xfId="0" applyFont="1" applyFill="1" applyBorder="1" applyAlignment="1">
      <alignment horizontal="center" vertical="center" wrapText="1" indent="1"/>
    </xf>
    <xf numFmtId="0" fontId="16" fillId="2" borderId="11" xfId="0" applyFont="1" applyFill="1" applyBorder="1" applyAlignment="1">
      <alignment horizontal="center" vertical="center" wrapText="1" indent="1"/>
    </xf>
    <xf numFmtId="0" fontId="16" fillId="2" borderId="12" xfId="0" applyFont="1" applyFill="1" applyBorder="1" applyAlignment="1">
      <alignment horizontal="center" vertical="center" wrapText="1" indent="1"/>
    </xf>
    <xf numFmtId="0" fontId="17" fillId="3" borderId="13" xfId="0" applyFont="1" applyFill="1" applyBorder="1" applyAlignment="1">
      <alignment horizontal="left" wrapText="1" indent="1"/>
    </xf>
    <xf numFmtId="4" fontId="17" fillId="3" borderId="14" xfId="0" applyNumberFormat="1" applyFont="1" applyFill="1" applyBorder="1" applyAlignment="1">
      <alignment horizontal="right" wrapText="1" indent="1"/>
    </xf>
    <xf numFmtId="2" fontId="17" fillId="3" borderId="14" xfId="0" applyNumberFormat="1" applyFont="1" applyFill="1" applyBorder="1" applyAlignment="1">
      <alignment horizontal="right" wrapText="1" indent="1"/>
    </xf>
    <xf numFmtId="2" fontId="17" fillId="3" borderId="12" xfId="0" applyNumberFormat="1" applyFont="1" applyFill="1" applyBorder="1" applyAlignment="1">
      <alignment horizontal="right" wrapText="1" indent="1"/>
    </xf>
    <xf numFmtId="0" fontId="18" fillId="3" borderId="0" xfId="0" applyFont="1" applyFill="1" applyAlignment="1">
      <alignment horizontal="left" indent="1"/>
    </xf>
    <xf numFmtId="0" fontId="19" fillId="4" borderId="13" xfId="0" applyFont="1" applyFill="1" applyBorder="1" applyAlignment="1">
      <alignment horizontal="left" wrapText="1" indent="1"/>
    </xf>
    <xf numFmtId="4" fontId="19" fillId="4" borderId="14" xfId="0" applyNumberFormat="1" applyFont="1" applyFill="1" applyBorder="1" applyAlignment="1">
      <alignment horizontal="right" wrapText="1" indent="1"/>
    </xf>
    <xf numFmtId="2" fontId="19" fillId="4" borderId="14" xfId="0" applyNumberFormat="1" applyFont="1" applyFill="1" applyBorder="1" applyAlignment="1">
      <alignment horizontal="right" wrapText="1" indent="1"/>
    </xf>
    <xf numFmtId="2" fontId="19" fillId="4" borderId="12" xfId="0" applyNumberFormat="1" applyFont="1" applyFill="1" applyBorder="1" applyAlignment="1">
      <alignment horizontal="right" wrapText="1" indent="1"/>
    </xf>
    <xf numFmtId="0" fontId="17" fillId="3" borderId="14" xfId="0" applyFont="1" applyFill="1" applyBorder="1" applyAlignment="1">
      <alignment horizontal="right" wrapText="1" indent="1"/>
    </xf>
    <xf numFmtId="0" fontId="17" fillId="3" borderId="12" xfId="0" applyFont="1" applyFill="1" applyBorder="1" applyAlignment="1">
      <alignment horizontal="right" wrapText="1" indent="1"/>
    </xf>
    <xf numFmtId="0" fontId="15" fillId="2" borderId="15" xfId="0" applyFont="1" applyFill="1" applyBorder="1" applyAlignment="1">
      <alignment horizontal="left" wrapText="1" indent="1"/>
    </xf>
    <xf numFmtId="4" fontId="15" fillId="2" borderId="10" xfId="0" applyNumberFormat="1" applyFont="1" applyFill="1" applyBorder="1" applyAlignment="1">
      <alignment horizontal="right" wrapText="1" indent="1"/>
    </xf>
    <xf numFmtId="0" fontId="15" fillId="2" borderId="10" xfId="0" applyFont="1" applyFill="1" applyBorder="1" applyAlignment="1">
      <alignment horizontal="right" wrapText="1" indent="1"/>
    </xf>
    <xf numFmtId="0" fontId="15" fillId="2" borderId="16" xfId="0" applyFont="1" applyFill="1" applyBorder="1" applyAlignment="1">
      <alignment horizontal="right" wrapText="1" indent="1"/>
    </xf>
    <xf numFmtId="0" fontId="10" fillId="3" borderId="0" xfId="0" applyFont="1" applyFill="1" applyAlignment="1">
      <alignment horizontal="left" indent="1"/>
    </xf>
    <xf numFmtId="0" fontId="19" fillId="4" borderId="17" xfId="0" applyFont="1" applyFill="1" applyBorder="1" applyAlignment="1">
      <alignment horizontal="left" wrapText="1" indent="1"/>
    </xf>
    <xf numFmtId="0" fontId="19" fillId="4" borderId="14" xfId="0" applyFont="1" applyFill="1" applyBorder="1" applyAlignment="1">
      <alignment horizontal="right" wrapText="1" indent="1"/>
    </xf>
    <xf numFmtId="0" fontId="19" fillId="4" borderId="18" xfId="0" applyFont="1" applyFill="1" applyBorder="1" applyAlignment="1">
      <alignment horizontal="right" wrapText="1" indent="1"/>
    </xf>
    <xf numFmtId="0" fontId="19" fillId="4" borderId="12" xfId="0" applyFont="1" applyFill="1" applyBorder="1" applyAlignment="1">
      <alignment horizontal="right" wrapText="1" indent="1"/>
    </xf>
    <xf numFmtId="0" fontId="15" fillId="3" borderId="13" xfId="0" applyFont="1" applyFill="1" applyBorder="1" applyAlignment="1">
      <alignment horizontal="left" wrapText="1" indent="1"/>
    </xf>
    <xf numFmtId="4" fontId="15" fillId="3" borderId="14" xfId="0" applyNumberFormat="1" applyFont="1" applyFill="1" applyBorder="1" applyAlignment="1">
      <alignment horizontal="right" wrapText="1" indent="1"/>
    </xf>
    <xf numFmtId="0" fontId="15" fillId="3" borderId="14" xfId="0" applyFont="1" applyFill="1" applyBorder="1" applyAlignment="1">
      <alignment horizontal="right" wrapText="1" indent="1"/>
    </xf>
    <xf numFmtId="0" fontId="15" fillId="3" borderId="12" xfId="0" applyFont="1" applyFill="1" applyBorder="1" applyAlignment="1">
      <alignment horizontal="right" wrapText="1" indent="1"/>
    </xf>
    <xf numFmtId="0" fontId="15" fillId="2" borderId="19" xfId="0" applyFont="1" applyFill="1" applyBorder="1" applyAlignment="1">
      <alignment horizontal="left" wrapText="1" indent="1"/>
    </xf>
    <xf numFmtId="4" fontId="15" fillId="2" borderId="11" xfId="0" applyNumberFormat="1" applyFont="1" applyFill="1" applyBorder="1" applyAlignment="1">
      <alignment horizontal="right" wrapText="1" indent="1"/>
    </xf>
    <xf numFmtId="0" fontId="15" fillId="2" borderId="11" xfId="0" applyFont="1" applyFill="1" applyBorder="1" applyAlignment="1">
      <alignment horizontal="right" wrapText="1" indent="1"/>
    </xf>
    <xf numFmtId="0" fontId="15" fillId="2" borderId="12" xfId="0" applyFont="1" applyFill="1" applyBorder="1" applyAlignment="1">
      <alignment horizontal="right" wrapText="1" indent="1"/>
    </xf>
    <xf numFmtId="0" fontId="19" fillId="3" borderId="13" xfId="0" applyFont="1" applyFill="1" applyBorder="1" applyAlignment="1">
      <alignment horizontal="left" wrapText="1" indent="1"/>
    </xf>
    <xf numFmtId="4" fontId="19" fillId="3" borderId="14" xfId="0" applyNumberFormat="1" applyFont="1" applyFill="1" applyBorder="1" applyAlignment="1">
      <alignment horizontal="right" wrapText="1" indent="1"/>
    </xf>
    <xf numFmtId="2" fontId="19" fillId="3" borderId="14" xfId="0" applyNumberFormat="1" applyFont="1" applyFill="1" applyBorder="1" applyAlignment="1">
      <alignment horizontal="right" wrapText="1" indent="1"/>
    </xf>
    <xf numFmtId="2" fontId="19" fillId="3" borderId="12" xfId="0" applyNumberFormat="1" applyFont="1" applyFill="1" applyBorder="1" applyAlignment="1">
      <alignment horizontal="right" wrapText="1" indent="1"/>
    </xf>
    <xf numFmtId="0" fontId="15" fillId="5" borderId="13" xfId="0" applyFont="1" applyFill="1" applyBorder="1" applyAlignment="1">
      <alignment horizontal="left" wrapText="1" indent="1"/>
    </xf>
    <xf numFmtId="4" fontId="15" fillId="5" borderId="14" xfId="0" applyNumberFormat="1" applyFont="1" applyFill="1" applyBorder="1" applyAlignment="1">
      <alignment horizontal="right" wrapText="1" indent="1"/>
    </xf>
    <xf numFmtId="0" fontId="15" fillId="5" borderId="14" xfId="0" applyFont="1" applyFill="1" applyBorder="1" applyAlignment="1">
      <alignment horizontal="right" wrapText="1" indent="1"/>
    </xf>
    <xf numFmtId="2" fontId="15" fillId="5" borderId="12" xfId="0" applyNumberFormat="1" applyFont="1" applyFill="1" applyBorder="1" applyAlignment="1">
      <alignment horizontal="right" wrapText="1" indent="1"/>
    </xf>
    <xf numFmtId="0" fontId="19" fillId="3" borderId="20" xfId="0" applyFont="1" applyFill="1" applyBorder="1" applyAlignment="1">
      <alignment horizontal="left" wrapText="1" indent="1"/>
    </xf>
    <xf numFmtId="4" fontId="15" fillId="3" borderId="21" xfId="0" applyNumberFormat="1" applyFont="1" applyFill="1" applyBorder="1" applyAlignment="1">
      <alignment horizontal="right" wrapText="1" indent="1"/>
    </xf>
    <xf numFmtId="0" fontId="15" fillId="3" borderId="21" xfId="0" applyFont="1" applyFill="1" applyBorder="1" applyAlignment="1">
      <alignment horizontal="right" wrapText="1" indent="1"/>
    </xf>
    <xf numFmtId="2" fontId="15" fillId="3" borderId="22" xfId="0" applyNumberFormat="1" applyFont="1" applyFill="1" applyBorder="1" applyAlignment="1">
      <alignment horizontal="right" wrapText="1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7" fillId="3" borderId="0" xfId="0" applyFont="1" applyFill="1" applyAlignment="1">
      <alignment wrapText="1"/>
    </xf>
    <xf numFmtId="0" fontId="2" fillId="0" borderId="0" xfId="0" applyFont="1" applyAlignment="1">
      <alignment horizontal="right" inden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5" fillId="0" borderId="17" xfId="0" applyFont="1" applyBorder="1" applyAlignment="1">
      <alignment horizontal="left" vertical="center" wrapText="1" indent="1"/>
    </xf>
    <xf numFmtId="4" fontId="15" fillId="4" borderId="26" xfId="0" applyNumberFormat="1" applyFont="1" applyFill="1" applyBorder="1" applyAlignment="1">
      <alignment horizontal="right" wrapText="1" indent="1"/>
    </xf>
    <xf numFmtId="4" fontId="15" fillId="4" borderId="14" xfId="0" applyNumberFormat="1" applyFont="1" applyFill="1" applyBorder="1" applyAlignment="1">
      <alignment horizontal="right" wrapText="1" indent="1"/>
    </xf>
    <xf numFmtId="4" fontId="15" fillId="4" borderId="12" xfId="0" applyNumberFormat="1" applyFont="1" applyFill="1" applyBorder="1" applyAlignment="1">
      <alignment horizontal="right" wrapText="1" indent="1"/>
    </xf>
    <xf numFmtId="4" fontId="15" fillId="5" borderId="12" xfId="0" applyNumberFormat="1" applyFont="1" applyFill="1" applyBorder="1" applyAlignment="1">
      <alignment horizontal="right" wrapText="1" indent="1"/>
    </xf>
    <xf numFmtId="0" fontId="15" fillId="4" borderId="13" xfId="0" applyFont="1" applyFill="1" applyBorder="1" applyAlignment="1">
      <alignment horizontal="left" wrapText="1" indent="2"/>
    </xf>
    <xf numFmtId="0" fontId="15" fillId="4" borderId="13" xfId="0" applyFont="1" applyFill="1" applyBorder="1" applyAlignment="1">
      <alignment horizontal="left" wrapText="1" indent="3"/>
    </xf>
    <xf numFmtId="4" fontId="13" fillId="4" borderId="12" xfId="0" applyNumberFormat="1" applyFont="1" applyFill="1" applyBorder="1" applyAlignment="1">
      <alignment horizontal="right" wrapText="1" indent="1"/>
    </xf>
    <xf numFmtId="0" fontId="19" fillId="4" borderId="13" xfId="0" applyFont="1" applyFill="1" applyBorder="1" applyAlignment="1">
      <alignment horizontal="left" wrapText="1" indent="3"/>
    </xf>
    <xf numFmtId="4" fontId="19" fillId="4" borderId="14" xfId="0" applyNumberFormat="1" applyFont="1" applyFill="1" applyBorder="1" applyAlignment="1">
      <alignment horizontal="left" wrapText="1" indent="1"/>
    </xf>
    <xf numFmtId="4" fontId="13" fillId="4" borderId="12" xfId="0" applyNumberFormat="1" applyFont="1" applyFill="1" applyBorder="1" applyAlignment="1">
      <alignment horizontal="left" wrapText="1" indent="1"/>
    </xf>
    <xf numFmtId="0" fontId="19" fillId="4" borderId="20" xfId="0" applyFont="1" applyFill="1" applyBorder="1" applyAlignment="1">
      <alignment horizontal="left" wrapText="1" indent="3"/>
    </xf>
    <xf numFmtId="4" fontId="19" fillId="4" borderId="21" xfId="0" applyNumberFormat="1" applyFont="1" applyFill="1" applyBorder="1" applyAlignment="1">
      <alignment horizontal="right" wrapText="1" indent="1"/>
    </xf>
    <xf numFmtId="4" fontId="19" fillId="4" borderId="21" xfId="0" applyNumberFormat="1" applyFont="1" applyFill="1" applyBorder="1" applyAlignment="1">
      <alignment horizontal="left" wrapText="1" indent="1"/>
    </xf>
    <xf numFmtId="4" fontId="13" fillId="4" borderId="22" xfId="0" applyNumberFormat="1" applyFont="1" applyFill="1" applyBorder="1" applyAlignment="1">
      <alignment horizontal="left" wrapText="1" indent="1"/>
    </xf>
    <xf numFmtId="0" fontId="19" fillId="4" borderId="27" xfId="0" applyFont="1" applyFill="1" applyBorder="1" applyAlignment="1">
      <alignment horizontal="left" wrapText="1" indent="3"/>
    </xf>
    <xf numFmtId="4" fontId="19" fillId="4" borderId="27" xfId="0" applyNumberFormat="1" applyFont="1" applyFill="1" applyBorder="1" applyAlignment="1">
      <alignment horizontal="right" wrapText="1" indent="1"/>
    </xf>
    <xf numFmtId="4" fontId="19" fillId="4" borderId="27" xfId="0" applyNumberFormat="1" applyFont="1" applyFill="1" applyBorder="1" applyAlignment="1">
      <alignment horizontal="left" wrapText="1" indent="1"/>
    </xf>
    <xf numFmtId="4" fontId="13" fillId="4" borderId="27" xfId="0" applyNumberFormat="1" applyFont="1" applyFill="1" applyBorder="1" applyAlignment="1">
      <alignment horizontal="left" wrapText="1" indent="1"/>
    </xf>
    <xf numFmtId="0" fontId="19" fillId="4" borderId="0" xfId="0" applyFont="1" applyFill="1" applyAlignment="1">
      <alignment horizontal="left" wrapText="1" indent="3"/>
    </xf>
    <xf numFmtId="4" fontId="19" fillId="4" borderId="0" xfId="0" applyNumberFormat="1" applyFont="1" applyFill="1" applyAlignment="1">
      <alignment horizontal="right" wrapText="1" indent="1"/>
    </xf>
    <xf numFmtId="4" fontId="19" fillId="4" borderId="0" xfId="0" applyNumberFormat="1" applyFont="1" applyFill="1" applyAlignment="1">
      <alignment horizontal="left" wrapText="1" indent="1"/>
    </xf>
    <xf numFmtId="4" fontId="13" fillId="4" borderId="1" xfId="0" applyNumberFormat="1" applyFont="1" applyFill="1" applyBorder="1" applyAlignment="1">
      <alignment horizontal="left" wrapText="1" indent="1"/>
    </xf>
    <xf numFmtId="0" fontId="15" fillId="4" borderId="28" xfId="0" applyFont="1" applyFill="1" applyBorder="1" applyAlignment="1">
      <alignment horizontal="left" wrapText="1" indent="2"/>
    </xf>
    <xf numFmtId="4" fontId="15" fillId="4" borderId="29" xfId="0" applyNumberFormat="1" applyFont="1" applyFill="1" applyBorder="1" applyAlignment="1">
      <alignment horizontal="right" wrapText="1" indent="1"/>
    </xf>
    <xf numFmtId="4" fontId="15" fillId="4" borderId="30" xfId="0" applyNumberFormat="1" applyFont="1" applyFill="1" applyBorder="1" applyAlignment="1">
      <alignment horizontal="right" wrapText="1" indent="1"/>
    </xf>
    <xf numFmtId="4" fontId="15" fillId="5" borderId="31" xfId="0" applyNumberFormat="1" applyFont="1" applyFill="1" applyBorder="1" applyAlignment="1">
      <alignment horizontal="right" wrapText="1" indent="1"/>
    </xf>
    <xf numFmtId="4" fontId="15" fillId="5" borderId="32" xfId="0" applyNumberFormat="1" applyFont="1" applyFill="1" applyBorder="1" applyAlignment="1">
      <alignment horizontal="right" wrapText="1" indent="1"/>
    </xf>
    <xf numFmtId="4" fontId="19" fillId="4" borderId="33" xfId="0" applyNumberFormat="1" applyFont="1" applyFill="1" applyBorder="1" applyAlignment="1">
      <alignment horizontal="right" wrapText="1" indent="1"/>
    </xf>
    <xf numFmtId="4" fontId="19" fillId="4" borderId="33" xfId="0" applyNumberFormat="1" applyFont="1" applyFill="1" applyBorder="1" applyAlignment="1">
      <alignment horizontal="left" wrapText="1" indent="1"/>
    </xf>
    <xf numFmtId="4" fontId="13" fillId="4" borderId="34" xfId="0" applyNumberFormat="1" applyFont="1" applyFill="1" applyBorder="1" applyAlignment="1">
      <alignment horizontal="left" wrapText="1" indent="1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 indent="1"/>
    </xf>
    <xf numFmtId="0" fontId="11" fillId="0" borderId="4" xfId="0" applyFont="1" applyBorder="1" applyAlignment="1">
      <alignment horizontal="center" vertical="center" wrapText="1" indent="1"/>
    </xf>
    <xf numFmtId="0" fontId="16" fillId="0" borderId="35" xfId="0" applyFont="1" applyBorder="1" applyAlignment="1">
      <alignment horizontal="center" vertical="center" wrapText="1" indent="1"/>
    </xf>
    <xf numFmtId="0" fontId="16" fillId="0" borderId="29" xfId="0" applyFont="1" applyBorder="1" applyAlignment="1">
      <alignment horizontal="center" vertical="center" wrapText="1" indent="1"/>
    </xf>
    <xf numFmtId="0" fontId="16" fillId="0" borderId="0" xfId="0" applyFont="1" applyAlignment="1">
      <alignment horizontal="center" vertical="center" wrapText="1" indent="1"/>
    </xf>
    <xf numFmtId="0" fontId="16" fillId="0" borderId="8" xfId="0" applyFont="1" applyBorder="1" applyAlignment="1">
      <alignment horizontal="center" vertical="center" wrapText="1" indent="1"/>
    </xf>
    <xf numFmtId="4" fontId="25" fillId="4" borderId="14" xfId="0" applyNumberFormat="1" applyFont="1" applyFill="1" applyBorder="1" applyAlignment="1">
      <alignment horizontal="right" wrapText="1" indent="1"/>
    </xf>
    <xf numFmtId="4" fontId="19" fillId="4" borderId="12" xfId="0" applyNumberFormat="1" applyFont="1" applyFill="1" applyBorder="1" applyAlignment="1">
      <alignment horizontal="right" wrapText="1" indent="1"/>
    </xf>
    <xf numFmtId="4" fontId="19" fillId="4" borderId="14" xfId="0" applyNumberFormat="1" applyFont="1" applyFill="1" applyBorder="1" applyAlignment="1">
      <alignment horizontal="right" vertical="center" wrapText="1" indent="1"/>
    </xf>
    <xf numFmtId="4" fontId="19" fillId="4" borderId="12" xfId="0" applyNumberFormat="1" applyFont="1" applyFill="1" applyBorder="1" applyAlignment="1">
      <alignment horizontal="right" vertical="center" wrapText="1" indent="1"/>
    </xf>
    <xf numFmtId="4" fontId="15" fillId="4" borderId="36" xfId="0" applyNumberFormat="1" applyFont="1" applyFill="1" applyBorder="1" applyAlignment="1">
      <alignment horizontal="right" wrapText="1" indent="1"/>
    </xf>
    <xf numFmtId="4" fontId="15" fillId="4" borderId="18" xfId="0" applyNumberFormat="1" applyFont="1" applyFill="1" applyBorder="1" applyAlignment="1">
      <alignment horizontal="right" wrapText="1" indent="1"/>
    </xf>
    <xf numFmtId="4" fontId="19" fillId="4" borderId="31" xfId="0" applyNumberFormat="1" applyFont="1" applyFill="1" applyBorder="1" applyAlignment="1">
      <alignment horizontal="right" wrapText="1" indent="1"/>
    </xf>
    <xf numFmtId="4" fontId="19" fillId="4" borderId="32" xfId="0" applyNumberFormat="1" applyFont="1" applyFill="1" applyBorder="1" applyAlignment="1">
      <alignment horizontal="right" wrapText="1" indent="1"/>
    </xf>
    <xf numFmtId="0" fontId="19" fillId="4" borderId="37" xfId="0" applyFont="1" applyFill="1" applyBorder="1" applyAlignment="1">
      <alignment horizontal="left" wrapText="1" indent="3"/>
    </xf>
    <xf numFmtId="4" fontId="19" fillId="4" borderId="38" xfId="0" applyNumberFormat="1" applyFont="1" applyFill="1" applyBorder="1" applyAlignment="1">
      <alignment horizontal="right" wrapText="1" indent="1"/>
    </xf>
    <xf numFmtId="4" fontId="19" fillId="4" borderId="34" xfId="0" applyNumberFormat="1" applyFont="1" applyFill="1" applyBorder="1" applyAlignment="1">
      <alignment horizontal="right" wrapText="1" indent="1"/>
    </xf>
    <xf numFmtId="0" fontId="16" fillId="0" borderId="5" xfId="0" applyFont="1" applyBorder="1" applyAlignment="1">
      <alignment horizontal="center" vertical="center" wrapText="1" indent="1"/>
    </xf>
    <xf numFmtId="0" fontId="16" fillId="0" borderId="6" xfId="0" applyFont="1" applyBorder="1" applyAlignment="1">
      <alignment horizontal="center" vertical="center" wrapText="1" indent="1"/>
    </xf>
    <xf numFmtId="0" fontId="16" fillId="0" borderId="39" xfId="0" applyFont="1" applyBorder="1" applyAlignment="1">
      <alignment horizontal="center" vertical="center" wrapText="1" indent="1"/>
    </xf>
    <xf numFmtId="0" fontId="15" fillId="0" borderId="35" xfId="0" applyFont="1" applyBorder="1" applyAlignment="1">
      <alignment horizontal="left" vertical="center" wrapText="1" indent="1"/>
    </xf>
    <xf numFmtId="164" fontId="15" fillId="0" borderId="40" xfId="0" applyNumberFormat="1" applyFont="1" applyBorder="1" applyAlignment="1">
      <alignment horizontal="right" vertical="center" wrapText="1" indent="1"/>
    </xf>
    <xf numFmtId="4" fontId="15" fillId="0" borderId="0" xfId="0" applyNumberFormat="1" applyFont="1" applyAlignment="1">
      <alignment horizontal="center" vertical="center" wrapText="1" indent="1"/>
    </xf>
    <xf numFmtId="4" fontId="15" fillId="0" borderId="0" xfId="0" applyNumberFormat="1" applyFont="1" applyAlignment="1">
      <alignment horizontal="right" vertical="center" wrapText="1" indent="1"/>
    </xf>
    <xf numFmtId="2" fontId="15" fillId="0" borderId="40" xfId="0" applyNumberFormat="1" applyFont="1" applyBorder="1" applyAlignment="1">
      <alignment horizontal="right" vertical="center" wrapText="1" indent="1"/>
    </xf>
    <xf numFmtId="2" fontId="15" fillId="0" borderId="8" xfId="0" applyNumberFormat="1" applyFont="1" applyBorder="1" applyAlignment="1">
      <alignment horizontal="right" vertical="center" wrapText="1" indent="1"/>
    </xf>
    <xf numFmtId="2" fontId="15" fillId="4" borderId="14" xfId="0" applyNumberFormat="1" applyFont="1" applyFill="1" applyBorder="1" applyAlignment="1">
      <alignment horizontal="right" wrapText="1" indent="1"/>
    </xf>
    <xf numFmtId="0" fontId="26" fillId="0" borderId="0" xfId="0" applyFont="1" applyAlignment="1">
      <alignment horizontal="left" indent="1"/>
    </xf>
    <xf numFmtId="0" fontId="19" fillId="4" borderId="13" xfId="0" applyFont="1" applyFill="1" applyBorder="1" applyAlignment="1">
      <alignment horizontal="left" wrapText="1" indent="2"/>
    </xf>
    <xf numFmtId="0" fontId="19" fillId="4" borderId="23" xfId="0" applyFont="1" applyFill="1" applyBorder="1" applyAlignment="1">
      <alignment horizontal="left" wrapText="1" indent="2"/>
    </xf>
    <xf numFmtId="4" fontId="19" fillId="4" borderId="24" xfId="0" applyNumberFormat="1" applyFont="1" applyFill="1" applyBorder="1" applyAlignment="1">
      <alignment horizontal="right" wrapText="1" indent="1"/>
    </xf>
    <xf numFmtId="2" fontId="19" fillId="4" borderId="24" xfId="0" applyNumberFormat="1" applyFont="1" applyFill="1" applyBorder="1" applyAlignment="1">
      <alignment horizontal="right" wrapText="1" indent="1"/>
    </xf>
    <xf numFmtId="2" fontId="19" fillId="4" borderId="25" xfId="0" applyNumberFormat="1" applyFont="1" applyFill="1" applyBorder="1" applyAlignment="1">
      <alignment horizontal="right" wrapText="1" indent="1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right" indent="1"/>
    </xf>
    <xf numFmtId="0" fontId="28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0" fontId="29" fillId="0" borderId="0" xfId="0" applyFont="1" applyAlignment="1">
      <alignment horizontal="left"/>
    </xf>
    <xf numFmtId="165" fontId="15" fillId="3" borderId="41" xfId="0" applyNumberFormat="1" applyFont="1" applyFill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1" fillId="0" borderId="0" xfId="0" applyFont="1" applyAlignment="1">
      <alignment horizontal="left" indent="1"/>
    </xf>
    <xf numFmtId="0" fontId="15" fillId="4" borderId="0" xfId="0" applyFont="1" applyFill="1" applyAlignment="1">
      <alignment horizontal="left" wrapText="1" indent="2"/>
    </xf>
    <xf numFmtId="4" fontId="25" fillId="3" borderId="0" xfId="0" applyNumberFormat="1" applyFont="1" applyFill="1" applyAlignment="1">
      <alignment horizontal="right" vertical="center" wrapText="1"/>
    </xf>
    <xf numFmtId="0" fontId="29" fillId="0" borderId="0" xfId="0" applyFont="1" applyAlignment="1">
      <alignment horizontal="left" indent="1"/>
    </xf>
    <xf numFmtId="4" fontId="15" fillId="4" borderId="41" xfId="0" applyNumberFormat="1" applyFont="1" applyFill="1" applyBorder="1" applyAlignment="1">
      <alignment horizontal="right" wrapText="1"/>
    </xf>
    <xf numFmtId="165" fontId="15" fillId="4" borderId="41" xfId="0" applyNumberFormat="1" applyFont="1" applyFill="1" applyBorder="1" applyAlignment="1">
      <alignment horizontal="right" wrapText="1"/>
    </xf>
    <xf numFmtId="0" fontId="19" fillId="4" borderId="0" xfId="0" applyFont="1" applyFill="1" applyAlignment="1">
      <alignment horizontal="left" wrapText="1" indent="2"/>
    </xf>
    <xf numFmtId="4" fontId="26" fillId="0" borderId="0" xfId="0" applyNumberFormat="1" applyFont="1" applyAlignment="1">
      <alignment horizontal="right"/>
    </xf>
    <xf numFmtId="165" fontId="26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left" indent="1"/>
    </xf>
    <xf numFmtId="165" fontId="29" fillId="0" borderId="0" xfId="0" applyNumberFormat="1" applyFont="1" applyAlignment="1">
      <alignment horizontal="left"/>
    </xf>
    <xf numFmtId="165" fontId="30" fillId="0" borderId="41" xfId="0" applyNumberFormat="1" applyFont="1" applyBorder="1" applyAlignment="1">
      <alignment horizontal="center" vertical="center" wrapText="1"/>
    </xf>
    <xf numFmtId="4" fontId="15" fillId="4" borderId="0" xfId="0" applyNumberFormat="1" applyFont="1" applyFill="1" applyAlignment="1">
      <alignment wrapText="1"/>
    </xf>
    <xf numFmtId="165" fontId="15" fillId="4" borderId="0" xfId="0" applyNumberFormat="1" applyFont="1" applyFill="1" applyAlignment="1">
      <alignment horizontal="right" wrapText="1" indent="1"/>
    </xf>
    <xf numFmtId="0" fontId="26" fillId="3" borderId="0" xfId="0" applyFont="1" applyFill="1" applyAlignment="1">
      <alignment horizontal="left" indent="1"/>
    </xf>
    <xf numFmtId="4" fontId="25" fillId="3" borderId="0" xfId="0" applyNumberFormat="1" applyFont="1" applyFill="1" applyAlignment="1">
      <alignment vertical="center" wrapText="1"/>
    </xf>
    <xf numFmtId="165" fontId="19" fillId="4" borderId="0" xfId="0" applyNumberFormat="1" applyFont="1" applyFill="1" applyAlignment="1">
      <alignment horizontal="right" wrapText="1" indent="1"/>
    </xf>
    <xf numFmtId="4" fontId="15" fillId="4" borderId="41" xfId="0" applyNumberFormat="1" applyFont="1" applyFill="1" applyBorder="1" applyAlignment="1">
      <alignment wrapText="1"/>
    </xf>
    <xf numFmtId="165" fontId="15" fillId="4" borderId="41" xfId="0" applyNumberFormat="1" applyFont="1" applyFill="1" applyBorder="1" applyAlignment="1">
      <alignment horizontal="right" wrapText="1" indent="1"/>
    </xf>
    <xf numFmtId="4" fontId="26" fillId="0" borderId="0" xfId="0" applyNumberFormat="1" applyFont="1"/>
    <xf numFmtId="165" fontId="26" fillId="0" borderId="0" xfId="0" applyNumberFormat="1" applyFont="1" applyAlignment="1">
      <alignment horizontal="left" indent="1"/>
    </xf>
    <xf numFmtId="0" fontId="34" fillId="3" borderId="0" xfId="0" applyFont="1" applyFill="1" applyAlignment="1">
      <alignment horizontal="center"/>
    </xf>
    <xf numFmtId="165" fontId="34" fillId="3" borderId="0" xfId="0" applyNumberFormat="1" applyFont="1" applyFill="1" applyAlignment="1">
      <alignment horizontal="center"/>
    </xf>
    <xf numFmtId="0" fontId="23" fillId="3" borderId="0" xfId="0" applyFont="1" applyFill="1" applyAlignment="1">
      <alignment horizontal="left"/>
    </xf>
    <xf numFmtId="0" fontId="0" fillId="3" borderId="0" xfId="0" applyFill="1"/>
    <xf numFmtId="165" fontId="0" fillId="3" borderId="0" xfId="0" applyNumberFormat="1" applyFill="1"/>
    <xf numFmtId="0" fontId="11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left" indent="1"/>
    </xf>
    <xf numFmtId="0" fontId="13" fillId="0" borderId="29" xfId="0" applyFont="1" applyBorder="1" applyAlignment="1">
      <alignment horizontal="center" vertical="center" wrapText="1" indent="1"/>
    </xf>
    <xf numFmtId="0" fontId="13" fillId="0" borderId="0" xfId="0" applyFont="1" applyAlignment="1">
      <alignment horizontal="center" vertical="center" wrapText="1" indent="1"/>
    </xf>
    <xf numFmtId="0" fontId="35" fillId="6" borderId="13" xfId="0" applyFont="1" applyFill="1" applyBorder="1" applyAlignment="1">
      <alignment horizontal="left" wrapText="1" indent="1"/>
    </xf>
    <xf numFmtId="4" fontId="35" fillId="6" borderId="14" xfId="0" applyNumberFormat="1" applyFont="1" applyFill="1" applyBorder="1" applyAlignment="1">
      <alignment horizontal="right" wrapText="1" indent="1"/>
    </xf>
    <xf numFmtId="4" fontId="35" fillId="6" borderId="12" xfId="0" applyNumberFormat="1" applyFont="1" applyFill="1" applyBorder="1" applyAlignment="1">
      <alignment horizontal="right" wrapText="1" indent="1"/>
    </xf>
    <xf numFmtId="0" fontId="15" fillId="2" borderId="13" xfId="0" applyFont="1" applyFill="1" applyBorder="1" applyAlignment="1">
      <alignment horizontal="left" wrapText="1" indent="1"/>
    </xf>
    <xf numFmtId="4" fontId="15" fillId="2" borderId="14" xfId="0" applyNumberFormat="1" applyFont="1" applyFill="1" applyBorder="1" applyAlignment="1">
      <alignment horizontal="right" wrapText="1" indent="1"/>
    </xf>
    <xf numFmtId="4" fontId="15" fillId="2" borderId="12" xfId="0" applyNumberFormat="1" applyFont="1" applyFill="1" applyBorder="1" applyAlignment="1">
      <alignment horizontal="right" wrapText="1" indent="1"/>
    </xf>
    <xf numFmtId="0" fontId="15" fillId="4" borderId="13" xfId="0" applyFont="1" applyFill="1" applyBorder="1" applyAlignment="1">
      <alignment horizontal="left" wrapText="1" indent="1"/>
    </xf>
    <xf numFmtId="4" fontId="15" fillId="0" borderId="14" xfId="0" applyNumberFormat="1" applyFont="1" applyBorder="1" applyAlignment="1">
      <alignment horizontal="right" wrapText="1" indent="1"/>
    </xf>
    <xf numFmtId="4" fontId="15" fillId="0" borderId="12" xfId="0" applyNumberFormat="1" applyFont="1" applyBorder="1" applyAlignment="1">
      <alignment horizontal="right" wrapText="1" indent="1"/>
    </xf>
    <xf numFmtId="0" fontId="20" fillId="4" borderId="0" xfId="0" applyFont="1" applyFill="1" applyAlignment="1">
      <alignment horizontal="left" indent="1"/>
    </xf>
    <xf numFmtId="4" fontId="19" fillId="0" borderId="12" xfId="0" applyNumberFormat="1" applyFont="1" applyBorder="1" applyAlignment="1">
      <alignment horizontal="right" wrapText="1" indent="1"/>
    </xf>
    <xf numFmtId="4" fontId="26" fillId="4" borderId="14" xfId="0" applyNumberFormat="1" applyFont="1" applyFill="1" applyBorder="1" applyAlignment="1">
      <alignment horizontal="right" wrapText="1" indent="1"/>
    </xf>
    <xf numFmtId="0" fontId="15" fillId="4" borderId="13" xfId="0" applyFont="1" applyFill="1" applyBorder="1" applyAlignment="1">
      <alignment horizontal="left" wrapText="1" indent="4"/>
    </xf>
    <xf numFmtId="0" fontId="19" fillId="4" borderId="13" xfId="0" applyFont="1" applyFill="1" applyBorder="1" applyAlignment="1">
      <alignment horizontal="left" wrapText="1" indent="5"/>
    </xf>
    <xf numFmtId="4" fontId="19" fillId="4" borderId="12" xfId="0" applyNumberFormat="1" applyFont="1" applyFill="1" applyBorder="1" applyAlignment="1">
      <alignment horizontal="left" wrapText="1" indent="1"/>
    </xf>
    <xf numFmtId="0" fontId="19" fillId="4" borderId="13" xfId="0" applyFont="1" applyFill="1" applyBorder="1" applyAlignment="1">
      <alignment horizontal="left" wrapText="1" indent="4"/>
    </xf>
    <xf numFmtId="4" fontId="26" fillId="0" borderId="12" xfId="0" applyNumberFormat="1" applyFont="1" applyBorder="1" applyAlignment="1">
      <alignment horizontal="right" wrapText="1" indent="1"/>
    </xf>
    <xf numFmtId="4" fontId="19" fillId="0" borderId="14" xfId="0" applyNumberFormat="1" applyFont="1" applyBorder="1" applyAlignment="1">
      <alignment horizontal="right" wrapText="1" indent="1"/>
    </xf>
    <xf numFmtId="4" fontId="29" fillId="4" borderId="14" xfId="0" applyNumberFormat="1" applyFont="1" applyFill="1" applyBorder="1" applyAlignment="1">
      <alignment horizontal="right" wrapText="1" indent="1"/>
    </xf>
    <xf numFmtId="0" fontId="15" fillId="7" borderId="13" xfId="0" applyFont="1" applyFill="1" applyBorder="1" applyAlignment="1">
      <alignment horizontal="left" wrapText="1" indent="1"/>
    </xf>
    <xf numFmtId="4" fontId="15" fillId="4" borderId="21" xfId="0" applyNumberFormat="1" applyFont="1" applyFill="1" applyBorder="1" applyAlignment="1">
      <alignment horizontal="right" wrapText="1" indent="1"/>
    </xf>
    <xf numFmtId="4" fontId="15" fillId="4" borderId="22" xfId="0" applyNumberFormat="1" applyFont="1" applyFill="1" applyBorder="1" applyAlignment="1">
      <alignment horizontal="right" wrapText="1" indent="1"/>
    </xf>
    <xf numFmtId="0" fontId="19" fillId="4" borderId="20" xfId="0" applyFont="1" applyFill="1" applyBorder="1" applyAlignment="1">
      <alignment horizontal="left" wrapText="1" indent="5"/>
    </xf>
    <xf numFmtId="4" fontId="19" fillId="4" borderId="22" xfId="0" applyNumberFormat="1" applyFont="1" applyFill="1" applyBorder="1" applyAlignment="1">
      <alignment horizontal="left" wrapText="1" indent="1"/>
    </xf>
    <xf numFmtId="0" fontId="19" fillId="4" borderId="17" xfId="0" applyFont="1" applyFill="1" applyBorder="1" applyAlignment="1">
      <alignment horizontal="left" wrapText="1" indent="5"/>
    </xf>
    <xf numFmtId="4" fontId="19" fillId="4" borderId="36" xfId="0" applyNumberFormat="1" applyFont="1" applyFill="1" applyBorder="1" applyAlignment="1">
      <alignment horizontal="left" wrapText="1" indent="1"/>
    </xf>
    <xf numFmtId="4" fontId="19" fillId="4" borderId="36" xfId="0" applyNumberFormat="1" applyFont="1" applyFill="1" applyBorder="1" applyAlignment="1">
      <alignment horizontal="right" wrapText="1" indent="1"/>
    </xf>
    <xf numFmtId="4" fontId="19" fillId="4" borderId="18" xfId="0" applyNumberFormat="1" applyFont="1" applyFill="1" applyBorder="1" applyAlignment="1">
      <alignment horizontal="left" wrapText="1" indent="1"/>
    </xf>
    <xf numFmtId="0" fontId="19" fillId="4" borderId="23" xfId="0" applyFont="1" applyFill="1" applyBorder="1" applyAlignment="1">
      <alignment horizontal="left" wrapText="1" indent="5"/>
    </xf>
    <xf numFmtId="4" fontId="19" fillId="4" borderId="24" xfId="0" applyNumberFormat="1" applyFont="1" applyFill="1" applyBorder="1" applyAlignment="1">
      <alignment horizontal="left" wrapText="1" indent="1"/>
    </xf>
    <xf numFmtId="4" fontId="19" fillId="4" borderId="25" xfId="0" applyNumberFormat="1" applyFont="1" applyFill="1" applyBorder="1" applyAlignment="1">
      <alignment horizontal="left" wrapText="1" indent="1"/>
    </xf>
    <xf numFmtId="0" fontId="19" fillId="4" borderId="0" xfId="0" applyFont="1" applyFill="1" applyAlignment="1">
      <alignment horizontal="left" wrapText="1" indent="5"/>
    </xf>
    <xf numFmtId="0" fontId="3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0" fontId="37" fillId="0" borderId="0" xfId="0" applyFont="1" applyAlignment="1">
      <alignment horizontal="left" indent="1"/>
    </xf>
    <xf numFmtId="4" fontId="15" fillId="8" borderId="12" xfId="0" applyNumberFormat="1" applyFont="1" applyFill="1" applyBorder="1" applyAlignment="1">
      <alignment horizontal="right" wrapText="1" indent="1"/>
    </xf>
    <xf numFmtId="0" fontId="8" fillId="0" borderId="2" xfId="0" applyFont="1" applyBorder="1" applyAlignment="1">
      <alignment horizontal="center" vertical="center" wrapText="1" indent="1"/>
    </xf>
    <xf numFmtId="0" fontId="17" fillId="3" borderId="0" xfId="0" applyFont="1" applyFill="1" applyAlignment="1">
      <alignment wrapText="1"/>
    </xf>
    <xf numFmtId="0" fontId="15" fillId="0" borderId="42" xfId="0" applyFont="1" applyBorder="1" applyAlignment="1">
      <alignment horizontal="center" vertical="center" wrapText="1"/>
    </xf>
    <xf numFmtId="165" fontId="15" fillId="3" borderId="42" xfId="0" applyNumberFormat="1" applyFont="1" applyFill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left" wrapText="1" indent="2"/>
    </xf>
    <xf numFmtId="4" fontId="15" fillId="4" borderId="42" xfId="0" applyNumberFormat="1" applyFont="1" applyFill="1" applyBorder="1" applyAlignment="1">
      <alignment horizontal="right" wrapText="1"/>
    </xf>
    <xf numFmtId="165" fontId="15" fillId="4" borderId="42" xfId="0" applyNumberFormat="1" applyFont="1" applyFill="1" applyBorder="1" applyAlignment="1">
      <alignment horizontal="right" wrapText="1"/>
    </xf>
    <xf numFmtId="0" fontId="15" fillId="4" borderId="42" xfId="0" applyFont="1" applyFill="1" applyBorder="1" applyAlignment="1">
      <alignment horizontal="left" wrapText="1" indent="3"/>
    </xf>
    <xf numFmtId="0" fontId="19" fillId="4" borderId="42" xfId="0" applyFont="1" applyFill="1" applyBorder="1" applyAlignment="1">
      <alignment horizontal="left" wrapText="1" indent="3"/>
    </xf>
    <xf numFmtId="4" fontId="25" fillId="3" borderId="42" xfId="0" applyNumberFormat="1" applyFont="1" applyFill="1" applyBorder="1" applyAlignment="1">
      <alignment horizontal="right" vertical="center" wrapText="1"/>
    </xf>
    <xf numFmtId="165" fontId="19" fillId="4" borderId="42" xfId="0" applyNumberFormat="1" applyFont="1" applyFill="1" applyBorder="1" applyAlignment="1">
      <alignment horizontal="right" wrapText="1"/>
    </xf>
    <xf numFmtId="0" fontId="15" fillId="8" borderId="13" xfId="0" applyFont="1" applyFill="1" applyBorder="1" applyAlignment="1">
      <alignment horizontal="left" wrapText="1" indent="1"/>
    </xf>
    <xf numFmtId="0" fontId="32" fillId="8" borderId="42" xfId="0" applyFont="1" applyFill="1" applyBorder="1" applyAlignment="1">
      <alignment horizontal="left" wrapText="1" indent="1"/>
    </xf>
    <xf numFmtId="4" fontId="32" fillId="8" borderId="0" xfId="0" applyNumberFormat="1" applyFont="1" applyFill="1" applyAlignment="1">
      <alignment horizontal="right" wrapText="1" indent="1"/>
    </xf>
    <xf numFmtId="4" fontId="32" fillId="8" borderId="42" xfId="0" applyNumberFormat="1" applyFont="1" applyFill="1" applyBorder="1" applyAlignment="1">
      <alignment horizontal="right" wrapText="1" indent="1"/>
    </xf>
    <xf numFmtId="165" fontId="32" fillId="8" borderId="0" xfId="0" applyNumberFormat="1" applyFont="1" applyFill="1" applyAlignment="1">
      <alignment horizontal="right" wrapText="1" indent="1"/>
    </xf>
    <xf numFmtId="165" fontId="33" fillId="8" borderId="42" xfId="0" applyNumberFormat="1" applyFont="1" applyFill="1" applyBorder="1" applyAlignment="1">
      <alignment horizontal="right" wrapText="1" indent="1"/>
    </xf>
    <xf numFmtId="4" fontId="32" fillId="8" borderId="42" xfId="0" applyNumberFormat="1" applyFont="1" applyFill="1" applyBorder="1" applyAlignment="1">
      <alignment horizontal="right" wrapText="1"/>
    </xf>
    <xf numFmtId="165" fontId="32" fillId="8" borderId="42" xfId="0" applyNumberFormat="1" applyFont="1" applyFill="1" applyBorder="1" applyAlignment="1">
      <alignment horizontal="right" wrapText="1"/>
    </xf>
    <xf numFmtId="0" fontId="19" fillId="4" borderId="43" xfId="0" applyFont="1" applyFill="1" applyBorder="1" applyAlignment="1">
      <alignment horizontal="left" wrapText="1" indent="3"/>
    </xf>
    <xf numFmtId="0" fontId="29" fillId="8" borderId="42" xfId="0" applyFont="1" applyFill="1" applyBorder="1" applyAlignment="1">
      <alignment horizontal="left" wrapText="1" indent="1"/>
    </xf>
    <xf numFmtId="165" fontId="30" fillId="0" borderId="42" xfId="0" applyNumberFormat="1" applyFont="1" applyBorder="1" applyAlignment="1">
      <alignment horizontal="center" vertical="center" wrapText="1"/>
    </xf>
    <xf numFmtId="165" fontId="32" fillId="8" borderId="42" xfId="0" applyNumberFormat="1" applyFont="1" applyFill="1" applyBorder="1" applyAlignment="1">
      <alignment horizontal="left" wrapText="1" indent="1"/>
    </xf>
    <xf numFmtId="4" fontId="15" fillId="4" borderId="42" xfId="0" applyNumberFormat="1" applyFont="1" applyFill="1" applyBorder="1" applyAlignment="1">
      <alignment wrapText="1"/>
    </xf>
    <xf numFmtId="4" fontId="25" fillId="3" borderId="42" xfId="0" applyNumberFormat="1" applyFont="1" applyFill="1" applyBorder="1" applyAlignment="1">
      <alignment vertical="center" wrapText="1"/>
    </xf>
    <xf numFmtId="165" fontId="15" fillId="4" borderId="42" xfId="0" applyNumberFormat="1" applyFont="1" applyFill="1" applyBorder="1" applyAlignment="1">
      <alignment horizontal="right" wrapText="1" indent="1"/>
    </xf>
    <xf numFmtId="165" fontId="19" fillId="4" borderId="42" xfId="0" applyNumberFormat="1" applyFont="1" applyFill="1" applyBorder="1" applyAlignment="1">
      <alignment horizontal="right" wrapText="1" indent="1"/>
    </xf>
    <xf numFmtId="4" fontId="26" fillId="8" borderId="42" xfId="0" applyNumberFormat="1" applyFont="1" applyFill="1" applyBorder="1"/>
    <xf numFmtId="165" fontId="26" fillId="8" borderId="42" xfId="0" applyNumberFormat="1" applyFont="1" applyFill="1" applyBorder="1" applyAlignment="1">
      <alignment horizontal="left" indent="1"/>
    </xf>
    <xf numFmtId="0" fontId="15" fillId="5" borderId="44" xfId="0" applyFont="1" applyFill="1" applyBorder="1" applyAlignment="1">
      <alignment horizontal="left" wrapText="1" indent="1"/>
    </xf>
    <xf numFmtId="0" fontId="20" fillId="5" borderId="45" xfId="0" applyFont="1" applyFill="1" applyBorder="1" applyAlignment="1">
      <alignment horizontal="right" wrapText="1" indent="1"/>
    </xf>
    <xf numFmtId="0" fontId="15" fillId="5" borderId="46" xfId="0" applyFont="1" applyFill="1" applyBorder="1" applyAlignment="1">
      <alignment horizontal="right" wrapText="1" indent="1"/>
    </xf>
    <xf numFmtId="4" fontId="15" fillId="5" borderId="47" xfId="0" applyNumberFormat="1" applyFont="1" applyFill="1" applyBorder="1" applyAlignment="1">
      <alignment horizontal="right" wrapText="1" indent="1"/>
    </xf>
    <xf numFmtId="2" fontId="15" fillId="5" borderId="47" xfId="0" applyNumberFormat="1" applyFont="1" applyFill="1" applyBorder="1" applyAlignment="1">
      <alignment horizontal="right" wrapText="1" indent="1"/>
    </xf>
    <xf numFmtId="0" fontId="15" fillId="3" borderId="23" xfId="0" applyFont="1" applyFill="1" applyBorder="1" applyAlignment="1">
      <alignment horizontal="left" wrapText="1" indent="1"/>
    </xf>
    <xf numFmtId="4" fontId="15" fillId="3" borderId="33" xfId="0" applyNumberFormat="1" applyFont="1" applyFill="1" applyBorder="1" applyAlignment="1">
      <alignment horizontal="right" wrapText="1" indent="1"/>
    </xf>
    <xf numFmtId="0" fontId="15" fillId="3" borderId="24" xfId="0" applyFont="1" applyFill="1" applyBorder="1" applyAlignment="1">
      <alignment horizontal="right" wrapText="1" indent="1"/>
    </xf>
    <xf numFmtId="0" fontId="20" fillId="3" borderId="25" xfId="0" applyFont="1" applyFill="1" applyBorder="1" applyAlignment="1">
      <alignment horizontal="right" wrapText="1" indent="1"/>
    </xf>
    <xf numFmtId="0" fontId="11" fillId="0" borderId="48" xfId="0" applyFont="1" applyBorder="1" applyAlignment="1">
      <alignment horizontal="center" vertical="center" wrapText="1"/>
    </xf>
    <xf numFmtId="4" fontId="19" fillId="4" borderId="49" xfId="0" applyNumberFormat="1" applyFont="1" applyFill="1" applyBorder="1" applyAlignment="1">
      <alignment horizontal="right" wrapText="1" indent="1"/>
    </xf>
    <xf numFmtId="4" fontId="15" fillId="4" borderId="31" xfId="0" applyNumberFormat="1" applyFont="1" applyFill="1" applyBorder="1" applyAlignment="1">
      <alignment horizontal="right" wrapText="1" indent="1"/>
    </xf>
    <xf numFmtId="4" fontId="15" fillId="0" borderId="42" xfId="0" applyNumberFormat="1" applyFont="1" applyBorder="1" applyAlignment="1">
      <alignment horizontal="center" vertical="center" wrapText="1" inden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justify" wrapText="1"/>
    </xf>
    <xf numFmtId="0" fontId="7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indent="1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</cellXfs>
  <cellStyles count="1">
    <cellStyle name="Normalno" xfId="0" builtinId="0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73431-5B57-4CDF-BC7D-CBAE1324B7A0}">
  <sheetPr>
    <pageSetUpPr fitToPage="1"/>
  </sheetPr>
  <dimension ref="A1:G36"/>
  <sheetViews>
    <sheetView tabSelected="1" workbookViewId="0">
      <selection sqref="A1:G1"/>
    </sheetView>
  </sheetViews>
  <sheetFormatPr defaultRowHeight="11.25" x14ac:dyDescent="0.15"/>
  <cols>
    <col min="1" max="1" width="55.5703125" style="9" customWidth="1"/>
    <col min="2" max="2" width="14.28515625" style="9" customWidth="1"/>
    <col min="3" max="3" width="13.5703125" style="9" customWidth="1"/>
    <col min="4" max="4" width="13.140625" style="9" customWidth="1"/>
    <col min="5" max="5" width="13.7109375" style="9" customWidth="1"/>
    <col min="6" max="6" width="14.28515625" style="9" customWidth="1"/>
    <col min="7" max="7" width="14.5703125" style="9" customWidth="1"/>
    <col min="8" max="16384" width="9.140625" style="9"/>
  </cols>
  <sheetData>
    <row r="1" spans="1:7" s="1" customFormat="1" ht="45.75" customHeight="1" x14ac:dyDescent="0.2">
      <c r="A1" s="263" t="s">
        <v>232</v>
      </c>
      <c r="B1" s="263"/>
      <c r="C1" s="263"/>
      <c r="D1" s="263"/>
      <c r="E1" s="263"/>
      <c r="F1" s="263"/>
      <c r="G1" s="263"/>
    </row>
    <row r="2" spans="1:7" s="1" customFormat="1" ht="15.75" x14ac:dyDescent="0.2">
      <c r="A2" s="2"/>
      <c r="B2" s="2"/>
      <c r="C2" s="2"/>
      <c r="D2" s="2"/>
      <c r="E2" s="2"/>
      <c r="F2" s="2"/>
      <c r="G2" s="2"/>
    </row>
    <row r="3" spans="1:7" s="1" customFormat="1" ht="14.25" x14ac:dyDescent="0.2">
      <c r="A3" s="264" t="s">
        <v>208</v>
      </c>
      <c r="B3" s="265"/>
      <c r="C3" s="265"/>
      <c r="D3" s="265"/>
      <c r="E3" s="265"/>
      <c r="F3" s="265"/>
      <c r="G3" s="265"/>
    </row>
    <row r="4" spans="1:7" s="1" customFormat="1" ht="14.25" x14ac:dyDescent="0.2">
      <c r="A4" s="264" t="s">
        <v>0</v>
      </c>
      <c r="B4" s="265"/>
      <c r="C4" s="265"/>
      <c r="D4" s="265"/>
      <c r="E4" s="265"/>
      <c r="F4" s="265"/>
      <c r="G4" s="265"/>
    </row>
    <row r="5" spans="1:7" s="1" customFormat="1" ht="14.25" x14ac:dyDescent="0.2">
      <c r="A5" s="264" t="s">
        <v>209</v>
      </c>
      <c r="B5" s="265"/>
      <c r="C5" s="265"/>
      <c r="D5" s="265"/>
      <c r="E5" s="265"/>
      <c r="F5" s="265"/>
      <c r="G5" s="265"/>
    </row>
    <row r="6" spans="1:7" s="1" customFormat="1" ht="15.75" x14ac:dyDescent="0.2">
      <c r="A6" s="5"/>
      <c r="B6" s="6"/>
      <c r="C6" s="6"/>
      <c r="D6" s="6"/>
      <c r="E6" s="6"/>
      <c r="F6" s="6"/>
      <c r="G6" s="6"/>
    </row>
    <row r="7" spans="1:7" s="1" customFormat="1" ht="12.75" x14ac:dyDescent="0.2">
      <c r="A7" s="266" t="s">
        <v>1</v>
      </c>
      <c r="B7" s="267"/>
      <c r="C7" s="267"/>
      <c r="D7" s="267"/>
      <c r="E7" s="267"/>
      <c r="F7" s="267"/>
      <c r="G7" s="267"/>
    </row>
    <row r="8" spans="1:7" s="1" customFormat="1" ht="15.75" x14ac:dyDescent="0.2">
      <c r="A8" s="3"/>
      <c r="B8" s="4"/>
      <c r="C8" s="4"/>
      <c r="D8" s="4"/>
      <c r="E8" s="4"/>
      <c r="F8" s="4"/>
      <c r="G8" s="4"/>
    </row>
    <row r="9" spans="1:7" s="1" customFormat="1" ht="12.75" x14ac:dyDescent="0.2">
      <c r="A9" s="266" t="s">
        <v>2</v>
      </c>
      <c r="B9" s="267"/>
      <c r="C9" s="267"/>
      <c r="D9" s="267"/>
      <c r="E9" s="267"/>
      <c r="F9" s="267"/>
      <c r="G9" s="267"/>
    </row>
    <row r="10" spans="1:7" s="1" customFormat="1" ht="15.75" x14ac:dyDescent="0.2">
      <c r="A10" s="3"/>
      <c r="B10" s="4"/>
      <c r="C10" s="4"/>
      <c r="D10" s="4"/>
      <c r="E10" s="4"/>
      <c r="F10" s="4"/>
      <c r="G10" s="4"/>
    </row>
    <row r="11" spans="1:7" s="1" customFormat="1" ht="15" x14ac:dyDescent="0.2">
      <c r="A11" s="259" t="s">
        <v>210</v>
      </c>
      <c r="B11" s="260"/>
      <c r="C11" s="260"/>
      <c r="D11" s="260"/>
      <c r="E11" s="260"/>
      <c r="F11" s="260"/>
      <c r="G11" s="260"/>
    </row>
    <row r="12" spans="1:7" s="1" customFormat="1" ht="12.75" x14ac:dyDescent="0.2">
      <c r="A12" s="7"/>
      <c r="B12" s="8"/>
      <c r="C12" s="8"/>
      <c r="D12" s="8"/>
      <c r="E12" s="8"/>
      <c r="F12" s="8"/>
      <c r="G12" s="8"/>
    </row>
    <row r="13" spans="1:7" ht="15.75" thickBot="1" x14ac:dyDescent="0.2">
      <c r="A13" s="261" t="s">
        <v>3</v>
      </c>
      <c r="B13" s="262"/>
      <c r="C13" s="262"/>
      <c r="D13" s="262"/>
      <c r="E13" s="262"/>
      <c r="F13" s="262"/>
      <c r="G13" s="262"/>
    </row>
    <row r="14" spans="1:7" s="14" customFormat="1" ht="30" customHeight="1" thickBot="1" x14ac:dyDescent="0.2">
      <c r="A14" s="10" t="s">
        <v>4</v>
      </c>
      <c r="B14" s="11" t="s">
        <v>211</v>
      </c>
      <c r="C14" s="11" t="s">
        <v>212</v>
      </c>
      <c r="D14" s="11" t="s">
        <v>213</v>
      </c>
      <c r="E14" s="12" t="s">
        <v>214</v>
      </c>
      <c r="F14" s="11" t="s">
        <v>5</v>
      </c>
      <c r="G14" s="255" t="s">
        <v>5</v>
      </c>
    </row>
    <row r="15" spans="1:7" s="19" customFormat="1" ht="12.75" x14ac:dyDescent="0.2">
      <c r="A15" s="15">
        <v>1</v>
      </c>
      <c r="B15" s="16">
        <v>2</v>
      </c>
      <c r="C15" s="17">
        <v>3</v>
      </c>
      <c r="D15" s="16">
        <v>4</v>
      </c>
      <c r="E15" s="17">
        <v>5</v>
      </c>
      <c r="F15" s="17" t="s">
        <v>6</v>
      </c>
      <c r="G15" s="18" t="s">
        <v>7</v>
      </c>
    </row>
    <row r="16" spans="1:7" s="14" customFormat="1" ht="12.75" x14ac:dyDescent="0.15">
      <c r="A16" s="20" t="s">
        <v>8</v>
      </c>
      <c r="B16" s="21"/>
      <c r="C16" s="22"/>
      <c r="D16" s="21"/>
      <c r="E16" s="22"/>
      <c r="F16" s="21"/>
      <c r="G16" s="23"/>
    </row>
    <row r="17" spans="1:7" s="28" customFormat="1" ht="12.75" x14ac:dyDescent="0.2">
      <c r="A17" s="24" t="s">
        <v>9</v>
      </c>
      <c r="B17" s="25">
        <f>B18+B19</f>
        <v>3578928.49</v>
      </c>
      <c r="C17" s="25">
        <f>C18+C19</f>
        <v>8711180</v>
      </c>
      <c r="D17" s="25">
        <f>D18+D19</f>
        <v>8711180</v>
      </c>
      <c r="E17" s="25">
        <f>E18+E19</f>
        <v>4031880.02</v>
      </c>
      <c r="F17" s="26">
        <f t="shared" ref="F17:F22" si="0">E17/B17*100</f>
        <v>112.65606539123669</v>
      </c>
      <c r="G17" s="27">
        <f t="shared" ref="G17:G22" si="1">E17/D17*100</f>
        <v>46.283970943086928</v>
      </c>
    </row>
    <row r="18" spans="1:7" ht="12.75" x14ac:dyDescent="0.2">
      <c r="A18" s="29" t="s">
        <v>10</v>
      </c>
      <c r="B18" s="30">
        <v>3578928.49</v>
      </c>
      <c r="C18" s="30">
        <v>8709180</v>
      </c>
      <c r="D18" s="30">
        <v>8709180</v>
      </c>
      <c r="E18" s="30">
        <v>4031279.02</v>
      </c>
      <c r="F18" s="31">
        <f t="shared" si="0"/>
        <v>112.63927265559866</v>
      </c>
      <c r="G18" s="32">
        <f t="shared" si="1"/>
        <v>46.28769895673301</v>
      </c>
    </row>
    <row r="19" spans="1:7" ht="12.75" x14ac:dyDescent="0.2">
      <c r="A19" s="29" t="s">
        <v>11</v>
      </c>
      <c r="B19" s="30">
        <v>0</v>
      </c>
      <c r="C19" s="30">
        <v>2000</v>
      </c>
      <c r="D19" s="30">
        <v>2000</v>
      </c>
      <c r="E19" s="30">
        <v>601</v>
      </c>
      <c r="F19" s="31"/>
      <c r="G19" s="32">
        <f t="shared" si="1"/>
        <v>30.049999999999997</v>
      </c>
    </row>
    <row r="20" spans="1:7" s="28" customFormat="1" ht="12.75" x14ac:dyDescent="0.2">
      <c r="A20" s="24" t="s">
        <v>12</v>
      </c>
      <c r="B20" s="25">
        <f>B21+B22</f>
        <v>3553014.81</v>
      </c>
      <c r="C20" s="25">
        <f>C21+C22</f>
        <v>8736180</v>
      </c>
      <c r="D20" s="25">
        <f>D21+D22</f>
        <v>8736180</v>
      </c>
      <c r="E20" s="25">
        <f>E21+E22</f>
        <v>4286139.54</v>
      </c>
      <c r="F20" s="26">
        <f t="shared" si="0"/>
        <v>120.63387768428693</v>
      </c>
      <c r="G20" s="27">
        <f t="shared" si="1"/>
        <v>49.061941718233825</v>
      </c>
    </row>
    <row r="21" spans="1:7" ht="12.75" x14ac:dyDescent="0.2">
      <c r="A21" s="29" t="s">
        <v>13</v>
      </c>
      <c r="B21" s="30">
        <v>3201421.14</v>
      </c>
      <c r="C21" s="30">
        <v>7891180</v>
      </c>
      <c r="D21" s="30">
        <v>7891180</v>
      </c>
      <c r="E21" s="30">
        <v>4060288.26</v>
      </c>
      <c r="F21" s="31">
        <f t="shared" si="0"/>
        <v>126.8276831582364</v>
      </c>
      <c r="G21" s="32">
        <f t="shared" si="1"/>
        <v>51.453499476630867</v>
      </c>
    </row>
    <row r="22" spans="1:7" ht="12.75" x14ac:dyDescent="0.2">
      <c r="A22" s="29" t="s">
        <v>14</v>
      </c>
      <c r="B22" s="30">
        <v>351593.67</v>
      </c>
      <c r="C22" s="30">
        <v>845000</v>
      </c>
      <c r="D22" s="30">
        <v>845000</v>
      </c>
      <c r="E22" s="30">
        <v>225851.28</v>
      </c>
      <c r="F22" s="31">
        <f t="shared" si="0"/>
        <v>64.236446577664495</v>
      </c>
      <c r="G22" s="32">
        <f t="shared" si="1"/>
        <v>26.727962130177513</v>
      </c>
    </row>
    <row r="23" spans="1:7" ht="12.75" x14ac:dyDescent="0.2">
      <c r="A23" s="24" t="s">
        <v>15</v>
      </c>
      <c r="B23" s="25">
        <f>B17-B20</f>
        <v>25913.680000000168</v>
      </c>
      <c r="C23" s="25">
        <f>C17-C20</f>
        <v>-25000</v>
      </c>
      <c r="D23" s="25">
        <f>D17-D20</f>
        <v>-25000</v>
      </c>
      <c r="E23" s="25">
        <f>E17-E20</f>
        <v>-254259.52000000002</v>
      </c>
      <c r="F23" s="33"/>
      <c r="G23" s="34"/>
    </row>
    <row r="24" spans="1:7" s="39" customFormat="1" ht="12.75" x14ac:dyDescent="0.2">
      <c r="A24" s="35" t="s">
        <v>16</v>
      </c>
      <c r="B24" s="36"/>
      <c r="C24" s="36"/>
      <c r="D24" s="36"/>
      <c r="E24" s="36"/>
      <c r="F24" s="37"/>
      <c r="G24" s="38"/>
    </row>
    <row r="25" spans="1:7" ht="12.75" x14ac:dyDescent="0.2">
      <c r="A25" s="40" t="s">
        <v>17</v>
      </c>
      <c r="B25" s="30">
        <v>0</v>
      </c>
      <c r="C25" s="30">
        <v>0</v>
      </c>
      <c r="D25" s="30">
        <v>0</v>
      </c>
      <c r="E25" s="30">
        <v>0</v>
      </c>
      <c r="F25" s="41"/>
      <c r="G25" s="42"/>
    </row>
    <row r="26" spans="1:7" ht="12.75" x14ac:dyDescent="0.2">
      <c r="A26" s="29" t="s">
        <v>18</v>
      </c>
      <c r="B26" s="30">
        <v>0</v>
      </c>
      <c r="C26" s="30">
        <v>0</v>
      </c>
      <c r="D26" s="30">
        <v>0</v>
      </c>
      <c r="E26" s="30">
        <v>0</v>
      </c>
      <c r="F26" s="41"/>
      <c r="G26" s="43"/>
    </row>
    <row r="27" spans="1:7" ht="12.75" x14ac:dyDescent="0.2">
      <c r="A27" s="44" t="s">
        <v>19</v>
      </c>
      <c r="B27" s="45">
        <v>0</v>
      </c>
      <c r="C27" s="45">
        <v>0</v>
      </c>
      <c r="D27" s="45">
        <v>0</v>
      </c>
      <c r="E27" s="45">
        <v>0</v>
      </c>
      <c r="F27" s="46"/>
      <c r="G27" s="47"/>
    </row>
    <row r="28" spans="1:7" ht="12.75" x14ac:dyDescent="0.2">
      <c r="A28" s="48" t="s">
        <v>20</v>
      </c>
      <c r="B28" s="49"/>
      <c r="C28" s="49"/>
      <c r="D28" s="49"/>
      <c r="E28" s="49"/>
      <c r="F28" s="50"/>
      <c r="G28" s="51"/>
    </row>
    <row r="29" spans="1:7" ht="12.75" x14ac:dyDescent="0.2">
      <c r="A29" s="52" t="s">
        <v>21</v>
      </c>
      <c r="B29" s="53">
        <f>B17</f>
        <v>3578928.49</v>
      </c>
      <c r="C29" s="53">
        <f>C17</f>
        <v>8711180</v>
      </c>
      <c r="D29" s="53">
        <f>D17</f>
        <v>8711180</v>
      </c>
      <c r="E29" s="53">
        <f>E17</f>
        <v>4031880.02</v>
      </c>
      <c r="F29" s="54">
        <f>E29/B29*100</f>
        <v>112.65606539123669</v>
      </c>
      <c r="G29" s="55">
        <f>E29/D29*100</f>
        <v>46.283970943086928</v>
      </c>
    </row>
    <row r="30" spans="1:7" ht="12.75" x14ac:dyDescent="0.2">
      <c r="A30" s="52" t="s">
        <v>22</v>
      </c>
      <c r="B30" s="53">
        <f>B20</f>
        <v>3553014.81</v>
      </c>
      <c r="C30" s="53">
        <f>C20</f>
        <v>8736180</v>
      </c>
      <c r="D30" s="53">
        <f>D20</f>
        <v>8736180</v>
      </c>
      <c r="E30" s="53">
        <f>E20</f>
        <v>4286139.54</v>
      </c>
      <c r="F30" s="54">
        <f>E30/B30*100</f>
        <v>120.63387768428693</v>
      </c>
      <c r="G30" s="55">
        <f>E30/D30*100</f>
        <v>49.061941718233825</v>
      </c>
    </row>
    <row r="31" spans="1:7" ht="13.5" customHeight="1" x14ac:dyDescent="0.2">
      <c r="A31" s="44" t="s">
        <v>23</v>
      </c>
      <c r="B31" s="45">
        <f>B29-B30</f>
        <v>25913.680000000168</v>
      </c>
      <c r="C31" s="45">
        <f>C29-C30</f>
        <v>-25000</v>
      </c>
      <c r="D31" s="45">
        <f>D29-D30</f>
        <v>-25000</v>
      </c>
      <c r="E31" s="45">
        <f>E29-E30</f>
        <v>-254259.52000000002</v>
      </c>
      <c r="F31" s="46"/>
      <c r="G31" s="47"/>
    </row>
    <row r="32" spans="1:7" ht="12.75" x14ac:dyDescent="0.2">
      <c r="A32" s="56" t="s">
        <v>203</v>
      </c>
      <c r="B32" s="57"/>
      <c r="C32" s="57"/>
      <c r="D32" s="57"/>
      <c r="E32" s="57"/>
      <c r="F32" s="58"/>
      <c r="G32" s="59"/>
    </row>
    <row r="33" spans="1:7" ht="12.75" x14ac:dyDescent="0.2">
      <c r="A33" s="60" t="s">
        <v>204</v>
      </c>
      <c r="B33" s="61">
        <v>13616.23</v>
      </c>
      <c r="C33" s="61">
        <v>25000</v>
      </c>
      <c r="D33" s="61">
        <v>25000</v>
      </c>
      <c r="E33" s="61">
        <v>297546.23999999999</v>
      </c>
      <c r="F33" s="62"/>
      <c r="G33" s="63"/>
    </row>
    <row r="34" spans="1:7" ht="12.75" x14ac:dyDescent="0.2">
      <c r="A34" s="60" t="s">
        <v>205</v>
      </c>
      <c r="B34" s="61">
        <v>0</v>
      </c>
      <c r="C34" s="61">
        <v>0</v>
      </c>
      <c r="D34" s="61">
        <v>0</v>
      </c>
      <c r="E34" s="61">
        <v>-39532.629999999997</v>
      </c>
      <c r="F34" s="62"/>
      <c r="G34" s="63"/>
    </row>
    <row r="35" spans="1:7" ht="27.75" customHeight="1" thickBot="1" x14ac:dyDescent="0.25">
      <c r="A35" s="251" t="s">
        <v>206</v>
      </c>
      <c r="B35" s="252">
        <v>13616.23</v>
      </c>
      <c r="C35" s="252">
        <v>0</v>
      </c>
      <c r="D35" s="252">
        <v>0</v>
      </c>
      <c r="E35" s="252">
        <f>E33+E34</f>
        <v>258013.61</v>
      </c>
      <c r="F35" s="253"/>
      <c r="G35" s="254"/>
    </row>
    <row r="36" spans="1:7" ht="16.5" customHeight="1" thickBot="1" x14ac:dyDescent="0.25">
      <c r="A36" s="246" t="s">
        <v>207</v>
      </c>
      <c r="B36" s="249">
        <f>B31+B33</f>
        <v>39529.910000000164</v>
      </c>
      <c r="C36" s="250">
        <v>0</v>
      </c>
      <c r="D36" s="249">
        <v>0</v>
      </c>
      <c r="E36" s="249">
        <f>E35+E31</f>
        <v>3754.0899999999674</v>
      </c>
      <c r="F36" s="248"/>
      <c r="G36" s="247"/>
    </row>
  </sheetData>
  <mergeCells count="8">
    <mergeCell ref="A11:G11"/>
    <mergeCell ref="A13:G13"/>
    <mergeCell ref="A1:G1"/>
    <mergeCell ref="A3:G3"/>
    <mergeCell ref="A4:G4"/>
    <mergeCell ref="A5:G5"/>
    <mergeCell ref="A7:G7"/>
    <mergeCell ref="A9:G9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18AA-A216-44FB-8B45-B9DEAEF3332F}">
  <sheetPr>
    <pageSetUpPr fitToPage="1"/>
  </sheetPr>
  <dimension ref="A1:G123"/>
  <sheetViews>
    <sheetView topLeftCell="A94" workbookViewId="0">
      <selection activeCell="F121" sqref="F121"/>
    </sheetView>
  </sheetViews>
  <sheetFormatPr defaultRowHeight="12.75" x14ac:dyDescent="0.2"/>
  <cols>
    <col min="1" max="1" width="50.28515625" style="19" customWidth="1"/>
    <col min="2" max="2" width="15.85546875" style="19" customWidth="1"/>
    <col min="3" max="4" width="13.140625" style="19" bestFit="1" customWidth="1"/>
    <col min="5" max="5" width="14.42578125" style="19" customWidth="1"/>
    <col min="6" max="6" width="13.5703125" style="19" customWidth="1"/>
    <col min="7" max="7" width="14.140625" style="19" customWidth="1"/>
    <col min="8" max="16384" width="9.140625" style="19"/>
  </cols>
  <sheetData>
    <row r="1" spans="1:7" x14ac:dyDescent="0.2">
      <c r="A1" s="269"/>
      <c r="B1" s="269"/>
      <c r="C1" s="269"/>
      <c r="D1" s="269"/>
      <c r="E1" s="269"/>
      <c r="F1" s="269"/>
      <c r="G1" s="269"/>
    </row>
    <row r="2" spans="1:7" ht="15.75" customHeight="1" x14ac:dyDescent="0.2">
      <c r="A2" s="270" t="s">
        <v>1</v>
      </c>
      <c r="B2" s="270"/>
      <c r="C2" s="270"/>
      <c r="D2" s="270"/>
      <c r="E2" s="270"/>
      <c r="F2" s="270"/>
      <c r="G2" s="270"/>
    </row>
    <row r="3" spans="1:7" ht="15.75" customHeight="1" x14ac:dyDescent="0.2">
      <c r="A3" s="65"/>
      <c r="B3" s="65"/>
      <c r="C3" s="65"/>
      <c r="D3" s="65"/>
      <c r="E3" s="65"/>
      <c r="F3" s="65"/>
      <c r="G3" s="65"/>
    </row>
    <row r="4" spans="1:7" x14ac:dyDescent="0.2">
      <c r="A4" s="269" t="s">
        <v>24</v>
      </c>
      <c r="B4" s="271"/>
      <c r="C4" s="271"/>
      <c r="D4" s="271"/>
      <c r="E4" s="271"/>
      <c r="F4" s="271"/>
      <c r="G4" s="271"/>
    </row>
    <row r="5" spans="1:7" ht="6" customHeight="1" x14ac:dyDescent="0.2">
      <c r="A5" s="64"/>
      <c r="B5" s="66"/>
      <c r="C5" s="66"/>
      <c r="D5" s="66"/>
      <c r="E5" s="66"/>
      <c r="F5" s="66"/>
      <c r="G5" s="66"/>
    </row>
    <row r="6" spans="1:7" ht="30" customHeight="1" x14ac:dyDescent="0.25">
      <c r="A6" s="272" t="s">
        <v>215</v>
      </c>
      <c r="B6" s="272"/>
      <c r="C6" s="272"/>
      <c r="D6" s="272"/>
      <c r="E6" s="272"/>
      <c r="F6" s="272"/>
      <c r="G6" s="272"/>
    </row>
    <row r="7" spans="1:7" ht="15.75" customHeight="1" x14ac:dyDescent="0.2">
      <c r="A7" s="67"/>
      <c r="B7" s="67"/>
      <c r="C7" s="67"/>
      <c r="D7" s="67"/>
      <c r="E7" s="67"/>
      <c r="F7" s="67"/>
      <c r="G7" s="67"/>
    </row>
    <row r="8" spans="1:7" ht="15.75" customHeight="1" x14ac:dyDescent="0.2">
      <c r="A8" s="273" t="s">
        <v>198</v>
      </c>
      <c r="B8" s="273"/>
      <c r="C8" s="273"/>
      <c r="D8" s="273"/>
      <c r="E8" s="273"/>
      <c r="F8" s="273"/>
      <c r="G8" s="273"/>
    </row>
    <row r="9" spans="1:7" x14ac:dyDescent="0.2">
      <c r="A9" s="68"/>
      <c r="B9" s="1"/>
      <c r="C9" s="1"/>
      <c r="D9" s="1"/>
      <c r="E9" s="1"/>
      <c r="F9" s="1"/>
      <c r="G9" s="69"/>
    </row>
    <row r="10" spans="1:7" ht="14.25" x14ac:dyDescent="0.2">
      <c r="A10" s="268" t="s">
        <v>199</v>
      </c>
      <c r="B10" s="268"/>
      <c r="C10" s="268"/>
      <c r="D10" s="268"/>
      <c r="E10" s="268"/>
      <c r="F10" s="268"/>
      <c r="G10" s="268"/>
    </row>
    <row r="11" spans="1:7" ht="13.5" customHeight="1" thickBot="1" x14ac:dyDescent="0.25">
      <c r="A11" s="70"/>
      <c r="B11" s="70"/>
      <c r="C11" s="70"/>
      <c r="D11" s="70"/>
      <c r="E11" s="70"/>
      <c r="F11" s="70"/>
      <c r="G11" s="71"/>
    </row>
    <row r="12" spans="1:7" ht="39.75" customHeight="1" thickBot="1" x14ac:dyDescent="0.25">
      <c r="A12" s="10" t="s">
        <v>25</v>
      </c>
      <c r="B12" s="11" t="s">
        <v>211</v>
      </c>
      <c r="C12" s="11" t="s">
        <v>216</v>
      </c>
      <c r="D12" s="11" t="s">
        <v>213</v>
      </c>
      <c r="E12" s="11" t="s">
        <v>217</v>
      </c>
      <c r="F12" s="11" t="s">
        <v>26</v>
      </c>
      <c r="G12" s="13" t="s">
        <v>27</v>
      </c>
    </row>
    <row r="13" spans="1:7" ht="11.25" customHeight="1" x14ac:dyDescent="0.2">
      <c r="A13" s="15">
        <v>1</v>
      </c>
      <c r="B13" s="16">
        <v>2</v>
      </c>
      <c r="C13" s="17">
        <v>3</v>
      </c>
      <c r="D13" s="16">
        <v>4</v>
      </c>
      <c r="E13" s="17">
        <v>5</v>
      </c>
      <c r="F13" s="17" t="s">
        <v>6</v>
      </c>
      <c r="G13" s="18" t="s">
        <v>7</v>
      </c>
    </row>
    <row r="14" spans="1:7" ht="15.75" customHeight="1" x14ac:dyDescent="0.2">
      <c r="A14" s="72" t="s">
        <v>28</v>
      </c>
      <c r="B14" s="73">
        <f>B15+B45</f>
        <v>3578928.49</v>
      </c>
      <c r="C14" s="74">
        <f>C15+C45</f>
        <v>8711180</v>
      </c>
      <c r="D14" s="73">
        <f>D15+D45</f>
        <v>8711180</v>
      </c>
      <c r="E14" s="74">
        <f>E15+E45</f>
        <v>4031880.02</v>
      </c>
      <c r="F14" s="74">
        <f>E14/B14*100</f>
        <v>112.65606539123669</v>
      </c>
      <c r="G14" s="75">
        <f>E14/D14*100</f>
        <v>46.283970943086928</v>
      </c>
    </row>
    <row r="15" spans="1:7" x14ac:dyDescent="0.2">
      <c r="A15" s="228" t="s">
        <v>10</v>
      </c>
      <c r="B15" s="57">
        <f>B16+B23+B27+B30+B36+B42</f>
        <v>3578928.49</v>
      </c>
      <c r="C15" s="57">
        <f>C16+C23+C27+C30+C36+C42</f>
        <v>8709180</v>
      </c>
      <c r="D15" s="57">
        <f>D16+D23+D27+D30+D36+D42</f>
        <v>8709180</v>
      </c>
      <c r="E15" s="57">
        <f>E16+E23+E27+E30+E36+E42</f>
        <v>4031279.02</v>
      </c>
      <c r="F15" s="57">
        <f>E15/B15*100</f>
        <v>112.63927265559866</v>
      </c>
      <c r="G15" s="215">
        <f>E15/D15*100</f>
        <v>46.28769895673301</v>
      </c>
    </row>
    <row r="16" spans="1:7" ht="25.5" x14ac:dyDescent="0.2">
      <c r="A16" s="77" t="s">
        <v>29</v>
      </c>
      <c r="B16" s="74">
        <f>B17+B19+B21</f>
        <v>4966.43</v>
      </c>
      <c r="C16" s="74">
        <v>198000</v>
      </c>
      <c r="D16" s="74">
        <v>198000</v>
      </c>
      <c r="E16" s="74">
        <f>E17+E19+E21</f>
        <v>80643.27</v>
      </c>
      <c r="F16" s="74">
        <f t="shared" ref="F16" si="0">E16/B16*100</f>
        <v>1623.7673741500435</v>
      </c>
      <c r="G16" s="75">
        <f>E16/D16*100</f>
        <v>40.728924242424249</v>
      </c>
    </row>
    <row r="17" spans="1:7" x14ac:dyDescent="0.2">
      <c r="A17" s="78" t="s">
        <v>30</v>
      </c>
      <c r="B17" s="74">
        <v>0</v>
      </c>
      <c r="C17" s="74"/>
      <c r="D17" s="74"/>
      <c r="E17" s="74">
        <f>E18</f>
        <v>0</v>
      </c>
      <c r="F17" s="74"/>
      <c r="G17" s="79"/>
    </row>
    <row r="18" spans="1:7" x14ac:dyDescent="0.2">
      <c r="A18" s="80" t="s">
        <v>31</v>
      </c>
      <c r="B18" s="30">
        <v>0</v>
      </c>
      <c r="C18" s="81"/>
      <c r="D18" s="81"/>
      <c r="E18" s="30">
        <v>0</v>
      </c>
      <c r="F18" s="81"/>
      <c r="G18" s="82"/>
    </row>
    <row r="19" spans="1:7" ht="25.5" x14ac:dyDescent="0.2">
      <c r="A19" s="78" t="s">
        <v>32</v>
      </c>
      <c r="B19" s="74">
        <f>B20</f>
        <v>4966.43</v>
      </c>
      <c r="C19" s="74"/>
      <c r="D19" s="74"/>
      <c r="E19" s="74">
        <f>E20</f>
        <v>1192.32</v>
      </c>
      <c r="F19" s="74">
        <f>E19/B19*100</f>
        <v>24.007586938706474</v>
      </c>
      <c r="G19" s="79"/>
    </row>
    <row r="20" spans="1:7" ht="25.5" x14ac:dyDescent="0.2">
      <c r="A20" s="80" t="s">
        <v>33</v>
      </c>
      <c r="B20" s="30">
        <v>4966.43</v>
      </c>
      <c r="C20" s="81"/>
      <c r="D20" s="81"/>
      <c r="E20" s="30">
        <v>1192.32</v>
      </c>
      <c r="F20" s="30">
        <f t="shared" ref="F20:F25" si="1">E20/B20*100</f>
        <v>24.007586938706474</v>
      </c>
      <c r="G20" s="82"/>
    </row>
    <row r="21" spans="1:7" x14ac:dyDescent="0.2">
      <c r="A21" s="78" t="s">
        <v>34</v>
      </c>
      <c r="B21" s="74">
        <f>B22</f>
        <v>0</v>
      </c>
      <c r="C21" s="74"/>
      <c r="D21" s="74"/>
      <c r="E21" s="74">
        <f>E22</f>
        <v>79450.95</v>
      </c>
      <c r="F21" s="74"/>
      <c r="G21" s="79"/>
    </row>
    <row r="22" spans="1:7" ht="14.25" customHeight="1" x14ac:dyDescent="0.2">
      <c r="A22" s="80" t="s">
        <v>35</v>
      </c>
      <c r="B22" s="30"/>
      <c r="C22" s="81"/>
      <c r="D22" s="81"/>
      <c r="E22" s="30">
        <v>79450.95</v>
      </c>
      <c r="F22" s="30"/>
      <c r="G22" s="82"/>
    </row>
    <row r="23" spans="1:7" x14ac:dyDescent="0.2">
      <c r="A23" s="77" t="s">
        <v>36</v>
      </c>
      <c r="B23" s="74">
        <f>B24</f>
        <v>4472.6499999999996</v>
      </c>
      <c r="C23" s="74">
        <v>9000</v>
      </c>
      <c r="D23" s="74">
        <v>9000</v>
      </c>
      <c r="E23" s="74">
        <f>E24</f>
        <v>5700.78</v>
      </c>
      <c r="F23" s="74">
        <f t="shared" si="1"/>
        <v>127.45866544442333</v>
      </c>
      <c r="G23" s="75">
        <f>E23/D23*100</f>
        <v>63.341999999999999</v>
      </c>
    </row>
    <row r="24" spans="1:7" ht="13.5" customHeight="1" x14ac:dyDescent="0.2">
      <c r="A24" s="78" t="s">
        <v>37</v>
      </c>
      <c r="B24" s="74">
        <f>B25+B26</f>
        <v>4472.6499999999996</v>
      </c>
      <c r="C24" s="74"/>
      <c r="D24" s="74"/>
      <c r="E24" s="74">
        <f>E25+E26</f>
        <v>5700.78</v>
      </c>
      <c r="F24" s="74">
        <f t="shared" si="1"/>
        <v>127.45866544442333</v>
      </c>
      <c r="G24" s="79"/>
    </row>
    <row r="25" spans="1:7" ht="14.25" customHeight="1" x14ac:dyDescent="0.2">
      <c r="A25" s="80" t="s">
        <v>38</v>
      </c>
      <c r="B25" s="30">
        <v>4472.6499999999996</v>
      </c>
      <c r="C25" s="81"/>
      <c r="D25" s="81"/>
      <c r="E25" s="30">
        <v>5700.78</v>
      </c>
      <c r="F25" s="30">
        <f t="shared" si="1"/>
        <v>127.45866544442333</v>
      </c>
      <c r="G25" s="82"/>
    </row>
    <row r="26" spans="1:7" ht="25.5" x14ac:dyDescent="0.2">
      <c r="A26" s="80" t="s">
        <v>39</v>
      </c>
      <c r="B26" s="30">
        <v>0</v>
      </c>
      <c r="C26" s="81"/>
      <c r="D26" s="81"/>
      <c r="E26" s="30">
        <v>0</v>
      </c>
      <c r="F26" s="81"/>
      <c r="G26" s="82"/>
    </row>
    <row r="27" spans="1:7" ht="25.5" x14ac:dyDescent="0.2">
      <c r="A27" s="77" t="s">
        <v>40</v>
      </c>
      <c r="B27" s="74">
        <f>B28</f>
        <v>44907.89</v>
      </c>
      <c r="C27" s="74">
        <v>20500</v>
      </c>
      <c r="D27" s="74">
        <v>20500</v>
      </c>
      <c r="E27" s="74">
        <f>E28</f>
        <v>16966.849999999999</v>
      </c>
      <c r="F27" s="74">
        <f t="shared" ref="F27:F35" si="2">E27/B27*100</f>
        <v>37.781445532177081</v>
      </c>
      <c r="G27" s="75">
        <f>E27/D27*100</f>
        <v>82.765121951219498</v>
      </c>
    </row>
    <row r="28" spans="1:7" ht="13.5" customHeight="1" x14ac:dyDescent="0.2">
      <c r="A28" s="78" t="s">
        <v>41</v>
      </c>
      <c r="B28" s="74">
        <f>B29</f>
        <v>44907.89</v>
      </c>
      <c r="C28" s="74"/>
      <c r="D28" s="74"/>
      <c r="E28" s="74">
        <f>E29</f>
        <v>16966.849999999999</v>
      </c>
      <c r="F28" s="74">
        <f t="shared" si="2"/>
        <v>37.781445532177081</v>
      </c>
      <c r="G28" s="79"/>
    </row>
    <row r="29" spans="1:7" x14ac:dyDescent="0.2">
      <c r="A29" s="80" t="s">
        <v>42</v>
      </c>
      <c r="B29" s="30">
        <v>44907.89</v>
      </c>
      <c r="C29" s="81"/>
      <c r="D29" s="81"/>
      <c r="E29" s="30">
        <v>16966.849999999999</v>
      </c>
      <c r="F29" s="30">
        <f t="shared" si="2"/>
        <v>37.781445532177081</v>
      </c>
      <c r="G29" s="82"/>
    </row>
    <row r="30" spans="1:7" ht="38.25" x14ac:dyDescent="0.2">
      <c r="A30" s="77" t="s">
        <v>43</v>
      </c>
      <c r="B30" s="74">
        <f>B31+B33</f>
        <v>54884.43</v>
      </c>
      <c r="C30" s="74">
        <v>127000</v>
      </c>
      <c r="D30" s="74">
        <v>127000</v>
      </c>
      <c r="E30" s="74">
        <f>E31+E33</f>
        <v>57989.120000000003</v>
      </c>
      <c r="F30" s="74">
        <f t="shared" si="2"/>
        <v>105.6567773410419</v>
      </c>
      <c r="G30" s="75">
        <f>E30/D30*100</f>
        <v>45.660724409448825</v>
      </c>
    </row>
    <row r="31" spans="1:7" ht="25.5" x14ac:dyDescent="0.2">
      <c r="A31" s="78" t="s">
        <v>44</v>
      </c>
      <c r="B31" s="74">
        <f>B32</f>
        <v>54103.18</v>
      </c>
      <c r="C31" s="74"/>
      <c r="D31" s="74"/>
      <c r="E31" s="74">
        <f>E32</f>
        <v>57989.120000000003</v>
      </c>
      <c r="F31" s="74">
        <f t="shared" si="2"/>
        <v>107.18246136363889</v>
      </c>
      <c r="G31" s="79"/>
    </row>
    <row r="32" spans="1:7" x14ac:dyDescent="0.2">
      <c r="A32" s="80" t="s">
        <v>45</v>
      </c>
      <c r="B32" s="30">
        <v>54103.18</v>
      </c>
      <c r="C32" s="81"/>
      <c r="D32" s="81"/>
      <c r="E32" s="30">
        <v>57989.120000000003</v>
      </c>
      <c r="F32" s="30">
        <f>E32/B32*100</f>
        <v>107.18246136363889</v>
      </c>
      <c r="G32" s="82"/>
    </row>
    <row r="33" spans="1:7" ht="38.25" x14ac:dyDescent="0.2">
      <c r="A33" s="78" t="s">
        <v>46</v>
      </c>
      <c r="B33" s="74">
        <f>B34+B35</f>
        <v>781.25</v>
      </c>
      <c r="C33" s="74"/>
      <c r="D33" s="74"/>
      <c r="E33" s="74">
        <f>E34+E35</f>
        <v>0</v>
      </c>
      <c r="F33" s="30">
        <f t="shared" si="2"/>
        <v>0</v>
      </c>
      <c r="G33" s="79"/>
    </row>
    <row r="34" spans="1:7" x14ac:dyDescent="0.2">
      <c r="A34" s="80" t="s">
        <v>47</v>
      </c>
      <c r="B34" s="30">
        <v>0</v>
      </c>
      <c r="C34" s="81"/>
      <c r="D34" s="81"/>
      <c r="E34" s="30">
        <v>0</v>
      </c>
      <c r="F34" s="30"/>
      <c r="G34" s="82"/>
    </row>
    <row r="35" spans="1:7" x14ac:dyDescent="0.2">
      <c r="A35" s="80" t="s">
        <v>48</v>
      </c>
      <c r="B35" s="30">
        <v>781.25</v>
      </c>
      <c r="C35" s="81"/>
      <c r="D35" s="81"/>
      <c r="E35" s="30">
        <v>0</v>
      </c>
      <c r="F35" s="30">
        <f t="shared" si="2"/>
        <v>0</v>
      </c>
      <c r="G35" s="82"/>
    </row>
    <row r="36" spans="1:7" ht="25.5" x14ac:dyDescent="0.2">
      <c r="A36" s="77" t="s">
        <v>49</v>
      </c>
      <c r="B36" s="74">
        <f>B37+B40</f>
        <v>3468764.68</v>
      </c>
      <c r="C36" s="74">
        <v>8353180</v>
      </c>
      <c r="D36" s="74">
        <v>8353180</v>
      </c>
      <c r="E36" s="74">
        <f>E37+E40</f>
        <v>3868882.4</v>
      </c>
      <c r="F36" s="74">
        <f t="shared" ref="F36:F44" si="3">E36/B36*100</f>
        <v>111.5348764448328</v>
      </c>
      <c r="G36" s="75">
        <f>E36/D36*100</f>
        <v>46.316281942924732</v>
      </c>
    </row>
    <row r="37" spans="1:7" ht="39.75" customHeight="1" x14ac:dyDescent="0.2">
      <c r="A37" s="78" t="s">
        <v>50</v>
      </c>
      <c r="B37" s="74">
        <f>B38+B39</f>
        <v>365456.54</v>
      </c>
      <c r="C37" s="74"/>
      <c r="D37" s="74"/>
      <c r="E37" s="74">
        <f>E38+E39</f>
        <v>22059.17</v>
      </c>
      <c r="F37" s="74">
        <f t="shared" si="3"/>
        <v>6.0360583504676093</v>
      </c>
      <c r="G37" s="79"/>
    </row>
    <row r="38" spans="1:7" ht="25.5" x14ac:dyDescent="0.2">
      <c r="A38" s="80" t="s">
        <v>51</v>
      </c>
      <c r="B38" s="30">
        <v>27027.25</v>
      </c>
      <c r="C38" s="81"/>
      <c r="D38" s="81"/>
      <c r="E38" s="30">
        <v>1887.17</v>
      </c>
      <c r="F38" s="30">
        <f t="shared" si="3"/>
        <v>6.9824713946109949</v>
      </c>
      <c r="G38" s="82"/>
    </row>
    <row r="39" spans="1:7" ht="25.5" x14ac:dyDescent="0.2">
      <c r="A39" s="80" t="s">
        <v>52</v>
      </c>
      <c r="B39" s="30">
        <v>338429.29</v>
      </c>
      <c r="C39" s="81"/>
      <c r="D39" s="81"/>
      <c r="E39" s="30">
        <v>20172</v>
      </c>
      <c r="F39" s="30">
        <f t="shared" si="3"/>
        <v>5.9604770024485765</v>
      </c>
      <c r="G39" s="82"/>
    </row>
    <row r="40" spans="1:7" ht="25.5" x14ac:dyDescent="0.2">
      <c r="A40" s="78" t="s">
        <v>53</v>
      </c>
      <c r="B40" s="74">
        <f>B41</f>
        <v>3103308.14</v>
      </c>
      <c r="C40" s="74"/>
      <c r="D40" s="74"/>
      <c r="E40" s="74">
        <f>E41</f>
        <v>3846823.23</v>
      </c>
      <c r="F40" s="74">
        <f t="shared" si="3"/>
        <v>123.95879031206999</v>
      </c>
      <c r="G40" s="79"/>
    </row>
    <row r="41" spans="1:7" x14ac:dyDescent="0.2">
      <c r="A41" s="80" t="s">
        <v>54</v>
      </c>
      <c r="B41" s="30">
        <v>3103308.14</v>
      </c>
      <c r="C41" s="81"/>
      <c r="D41" s="81"/>
      <c r="E41" s="30">
        <v>3846823.23</v>
      </c>
      <c r="F41" s="30">
        <f t="shared" si="3"/>
        <v>123.95879031206999</v>
      </c>
      <c r="G41" s="82"/>
    </row>
    <row r="42" spans="1:7" x14ac:dyDescent="0.2">
      <c r="A42" s="77" t="s">
        <v>55</v>
      </c>
      <c r="B42" s="74">
        <f>B43</f>
        <v>932.41</v>
      </c>
      <c r="C42" s="74">
        <v>1500</v>
      </c>
      <c r="D42" s="74">
        <v>1500</v>
      </c>
      <c r="E42" s="74">
        <f>E43</f>
        <v>1096.5999999999999</v>
      </c>
      <c r="F42" s="74">
        <f t="shared" si="3"/>
        <v>117.6092062504692</v>
      </c>
      <c r="G42" s="75">
        <f>E42/D42*100</f>
        <v>73.106666666666669</v>
      </c>
    </row>
    <row r="43" spans="1:7" x14ac:dyDescent="0.2">
      <c r="A43" s="78" t="s">
        <v>56</v>
      </c>
      <c r="B43" s="74">
        <f>B44</f>
        <v>932.41</v>
      </c>
      <c r="C43" s="74"/>
      <c r="D43" s="74"/>
      <c r="E43" s="74">
        <f>E44</f>
        <v>1096.5999999999999</v>
      </c>
      <c r="F43" s="74">
        <f t="shared" si="3"/>
        <v>117.6092062504692</v>
      </c>
      <c r="G43" s="79"/>
    </row>
    <row r="44" spans="1:7" x14ac:dyDescent="0.2">
      <c r="A44" s="80" t="s">
        <v>57</v>
      </c>
      <c r="B44" s="30">
        <v>932.41</v>
      </c>
      <c r="C44" s="81"/>
      <c r="D44" s="81"/>
      <c r="E44" s="30">
        <v>1096.5999999999999</v>
      </c>
      <c r="F44" s="30">
        <f t="shared" si="3"/>
        <v>117.6092062504692</v>
      </c>
      <c r="G44" s="82"/>
    </row>
    <row r="45" spans="1:7" x14ac:dyDescent="0.2">
      <c r="A45" s="56" t="s">
        <v>11</v>
      </c>
      <c r="B45" s="57">
        <f>B46</f>
        <v>0</v>
      </c>
      <c r="C45" s="57">
        <f>C46</f>
        <v>2000</v>
      </c>
      <c r="D45" s="57">
        <v>2000</v>
      </c>
      <c r="E45" s="57">
        <f>E46</f>
        <v>601</v>
      </c>
      <c r="F45" s="57"/>
      <c r="G45" s="76">
        <f>E45/D45*100</f>
        <v>30.049999999999997</v>
      </c>
    </row>
    <row r="46" spans="1:7" ht="25.5" x14ac:dyDescent="0.2">
      <c r="A46" s="77" t="s">
        <v>58</v>
      </c>
      <c r="B46" s="74">
        <f>B47+B49</f>
        <v>0</v>
      </c>
      <c r="C46" s="74">
        <v>2000</v>
      </c>
      <c r="D46" s="74">
        <f>SUM(D45)</f>
        <v>2000</v>
      </c>
      <c r="E46" s="74">
        <f>E47+E49</f>
        <v>601</v>
      </c>
      <c r="F46" s="74"/>
      <c r="G46" s="75">
        <f>E46/D46*100</f>
        <v>30.049999999999997</v>
      </c>
    </row>
    <row r="47" spans="1:7" x14ac:dyDescent="0.2">
      <c r="A47" s="78" t="s">
        <v>59</v>
      </c>
      <c r="B47" s="74">
        <f>B48</f>
        <v>0</v>
      </c>
      <c r="C47" s="74"/>
      <c r="D47" s="74"/>
      <c r="E47" s="74">
        <f>E48</f>
        <v>601</v>
      </c>
      <c r="F47" s="74"/>
      <c r="G47" s="79"/>
    </row>
    <row r="48" spans="1:7" x14ac:dyDescent="0.2">
      <c r="A48" s="80" t="s">
        <v>218</v>
      </c>
      <c r="B48" s="30">
        <v>0</v>
      </c>
      <c r="C48" s="81"/>
      <c r="D48" s="81"/>
      <c r="E48" s="30">
        <v>601</v>
      </c>
      <c r="F48" s="30"/>
      <c r="G48" s="82"/>
    </row>
    <row r="49" spans="1:7" x14ac:dyDescent="0.2">
      <c r="A49" s="78" t="s">
        <v>60</v>
      </c>
      <c r="B49" s="74">
        <f>B50</f>
        <v>0</v>
      </c>
      <c r="C49" s="74"/>
      <c r="D49" s="74"/>
      <c r="E49" s="74">
        <f>E50</f>
        <v>0</v>
      </c>
      <c r="F49" s="74"/>
      <c r="G49" s="79"/>
    </row>
    <row r="50" spans="1:7" ht="13.5" thickBot="1" x14ac:dyDescent="0.25">
      <c r="A50" s="83" t="s">
        <v>61</v>
      </c>
      <c r="B50" s="84">
        <v>0</v>
      </c>
      <c r="C50" s="85"/>
      <c r="D50" s="85"/>
      <c r="E50" s="84">
        <v>0</v>
      </c>
      <c r="F50" s="84"/>
      <c r="G50" s="86"/>
    </row>
    <row r="51" spans="1:7" ht="12" customHeight="1" x14ac:dyDescent="0.2">
      <c r="A51" s="87"/>
      <c r="B51" s="88"/>
      <c r="C51" s="89"/>
      <c r="D51" s="89"/>
      <c r="E51" s="88"/>
      <c r="F51" s="88"/>
      <c r="G51" s="90"/>
    </row>
    <row r="52" spans="1:7" ht="12" customHeight="1" thickBot="1" x14ac:dyDescent="0.25">
      <c r="A52" s="91"/>
      <c r="B52" s="92"/>
      <c r="C52" s="93"/>
      <c r="D52" s="93"/>
      <c r="E52" s="92"/>
      <c r="F52" s="92"/>
      <c r="G52" s="94"/>
    </row>
    <row r="53" spans="1:7" ht="15.75" customHeight="1" x14ac:dyDescent="0.2">
      <c r="A53" s="95" t="s">
        <v>62</v>
      </c>
      <c r="B53" s="96">
        <f>B54+B106</f>
        <v>3553014.8099999996</v>
      </c>
      <c r="C53" s="96">
        <f>C54+C106</f>
        <v>8736180</v>
      </c>
      <c r="D53" s="96">
        <f>D54+D106</f>
        <v>8736180</v>
      </c>
      <c r="E53" s="96">
        <f>E54+E106</f>
        <v>4286139.54</v>
      </c>
      <c r="F53" s="96">
        <f t="shared" ref="F53:F63" si="4">E53/B53*100</f>
        <v>120.63387768428694</v>
      </c>
      <c r="G53" s="97">
        <f>E53/D53*100</f>
        <v>49.061941718233825</v>
      </c>
    </row>
    <row r="54" spans="1:7" x14ac:dyDescent="0.2">
      <c r="A54" s="56" t="s">
        <v>13</v>
      </c>
      <c r="B54" s="98">
        <f>B55+B65+B99+B103</f>
        <v>3201421.1399999997</v>
      </c>
      <c r="C54" s="98">
        <f>C55+C65+C99+C103</f>
        <v>7891180</v>
      </c>
      <c r="D54" s="98">
        <f>D55+D65+D99+D103</f>
        <v>7891180</v>
      </c>
      <c r="E54" s="98">
        <f>E55+E65+E99+E103</f>
        <v>4060288.2600000002</v>
      </c>
      <c r="F54" s="98">
        <f t="shared" si="4"/>
        <v>126.82768315823643</v>
      </c>
      <c r="G54" s="99">
        <f>E54/D54*100</f>
        <v>51.453499476630867</v>
      </c>
    </row>
    <row r="55" spans="1:7" x14ac:dyDescent="0.2">
      <c r="A55" s="77" t="s">
        <v>63</v>
      </c>
      <c r="B55" s="74">
        <f>B56+B60+B62</f>
        <v>2694470.19</v>
      </c>
      <c r="C55" s="74">
        <v>6580160</v>
      </c>
      <c r="D55" s="74">
        <v>6580160</v>
      </c>
      <c r="E55" s="74">
        <f>E56+E60+E62</f>
        <v>3458044.0300000003</v>
      </c>
      <c r="F55" s="74">
        <f t="shared" si="4"/>
        <v>128.33855215150851</v>
      </c>
      <c r="G55" s="75">
        <f>E55/D55*100</f>
        <v>52.552582763944955</v>
      </c>
    </row>
    <row r="56" spans="1:7" x14ac:dyDescent="0.2">
      <c r="A56" s="78" t="s">
        <v>64</v>
      </c>
      <c r="B56" s="74">
        <f>SUM(B57:B59)</f>
        <v>2348611.9</v>
      </c>
      <c r="C56" s="74"/>
      <c r="D56" s="74"/>
      <c r="E56" s="74">
        <f>SUM(E57:E59)</f>
        <v>2964686.0500000003</v>
      </c>
      <c r="F56" s="74">
        <f t="shared" si="4"/>
        <v>126.23141567152922</v>
      </c>
      <c r="G56" s="79"/>
    </row>
    <row r="57" spans="1:7" x14ac:dyDescent="0.2">
      <c r="A57" s="80" t="s">
        <v>65</v>
      </c>
      <c r="B57" s="30">
        <v>2213415.98</v>
      </c>
      <c r="C57" s="81"/>
      <c r="D57" s="81"/>
      <c r="E57" s="30">
        <v>2729456.89</v>
      </c>
      <c r="F57" s="30">
        <f t="shared" si="4"/>
        <v>123.31423079361703</v>
      </c>
      <c r="G57" s="82"/>
    </row>
    <row r="58" spans="1:7" x14ac:dyDescent="0.2">
      <c r="A58" s="80" t="s">
        <v>66</v>
      </c>
      <c r="B58" s="30">
        <v>56919.75</v>
      </c>
      <c r="C58" s="81"/>
      <c r="D58" s="81"/>
      <c r="E58" s="30">
        <v>235229.16</v>
      </c>
      <c r="F58" s="30">
        <f t="shared" si="4"/>
        <v>413.26456985492734</v>
      </c>
      <c r="G58" s="82"/>
    </row>
    <row r="59" spans="1:7" x14ac:dyDescent="0.2">
      <c r="A59" s="80" t="s">
        <v>67</v>
      </c>
      <c r="B59" s="30">
        <v>78276.17</v>
      </c>
      <c r="C59" s="81"/>
      <c r="D59" s="81"/>
      <c r="E59" s="30">
        <v>0</v>
      </c>
      <c r="F59" s="30"/>
      <c r="G59" s="82"/>
    </row>
    <row r="60" spans="1:7" x14ac:dyDescent="0.2">
      <c r="A60" s="78" t="s">
        <v>68</v>
      </c>
      <c r="B60" s="74">
        <f>B61</f>
        <v>62959.83</v>
      </c>
      <c r="C60" s="74"/>
      <c r="D60" s="74"/>
      <c r="E60" s="74">
        <f>E61</f>
        <v>119388.19</v>
      </c>
      <c r="F60" s="74">
        <f t="shared" si="4"/>
        <v>189.62597262413192</v>
      </c>
      <c r="G60" s="79"/>
    </row>
    <row r="61" spans="1:7" x14ac:dyDescent="0.2">
      <c r="A61" s="80" t="s">
        <v>69</v>
      </c>
      <c r="B61" s="30">
        <v>62959.83</v>
      </c>
      <c r="C61" s="81"/>
      <c r="D61" s="81"/>
      <c r="E61" s="30">
        <v>119388.19</v>
      </c>
      <c r="F61" s="30">
        <f t="shared" si="4"/>
        <v>189.62597262413192</v>
      </c>
      <c r="G61" s="82"/>
    </row>
    <row r="62" spans="1:7" x14ac:dyDescent="0.2">
      <c r="A62" s="78" t="s">
        <v>70</v>
      </c>
      <c r="B62" s="74">
        <f>B63+B64</f>
        <v>282898.46000000002</v>
      </c>
      <c r="C62" s="74"/>
      <c r="D62" s="74"/>
      <c r="E62" s="74">
        <f>E63+E64</f>
        <v>373969.79</v>
      </c>
      <c r="F62" s="74">
        <f t="shared" si="4"/>
        <v>132.19223250632044</v>
      </c>
      <c r="G62" s="79"/>
    </row>
    <row r="63" spans="1:7" x14ac:dyDescent="0.2">
      <c r="A63" s="80" t="s">
        <v>71</v>
      </c>
      <c r="B63" s="30">
        <v>282898.46000000002</v>
      </c>
      <c r="C63" s="81"/>
      <c r="D63" s="81"/>
      <c r="E63" s="30">
        <v>373969.79</v>
      </c>
      <c r="F63" s="30">
        <f t="shared" si="4"/>
        <v>132.19223250632044</v>
      </c>
      <c r="G63" s="82"/>
    </row>
    <row r="64" spans="1:7" ht="25.5" x14ac:dyDescent="0.2">
      <c r="A64" s="80" t="s">
        <v>72</v>
      </c>
      <c r="B64" s="30">
        <v>0</v>
      </c>
      <c r="C64" s="81"/>
      <c r="D64" s="81"/>
      <c r="E64" s="30">
        <v>0</v>
      </c>
      <c r="F64" s="30"/>
      <c r="G64" s="82"/>
    </row>
    <row r="65" spans="1:7" x14ac:dyDescent="0.2">
      <c r="A65" s="77" t="s">
        <v>73</v>
      </c>
      <c r="B65" s="74">
        <f>B66+B70+B77+B87+B91</f>
        <v>506099.83999999997</v>
      </c>
      <c r="C65" s="74">
        <v>1291520</v>
      </c>
      <c r="D65" s="74">
        <v>1291520</v>
      </c>
      <c r="E65" s="74">
        <f>E66+E70+E77+E87+E89+E91</f>
        <v>592894.39</v>
      </c>
      <c r="F65" s="74">
        <f t="shared" ref="F65:F96" si="5">E65/B65*100</f>
        <v>117.14968927870044</v>
      </c>
      <c r="G65" s="75">
        <f>E65/D65*100</f>
        <v>45.906713794598616</v>
      </c>
    </row>
    <row r="66" spans="1:7" ht="15.75" customHeight="1" x14ac:dyDescent="0.2">
      <c r="A66" s="78" t="s">
        <v>74</v>
      </c>
      <c r="B66" s="74">
        <f>B67+B68+B69</f>
        <v>122670.66</v>
      </c>
      <c r="C66" s="74"/>
      <c r="D66" s="74"/>
      <c r="E66" s="74">
        <f>SUM(E67:E69)</f>
        <v>117091.12</v>
      </c>
      <c r="F66" s="74">
        <f t="shared" si="5"/>
        <v>95.451610026390981</v>
      </c>
      <c r="G66" s="79"/>
    </row>
    <row r="67" spans="1:7" x14ac:dyDescent="0.2">
      <c r="A67" s="80" t="s">
        <v>75</v>
      </c>
      <c r="B67" s="30">
        <v>5469.93</v>
      </c>
      <c r="C67" s="81"/>
      <c r="D67" s="81"/>
      <c r="E67" s="30">
        <v>4323.95</v>
      </c>
      <c r="F67" s="30">
        <f t="shared" si="5"/>
        <v>79.049457671304751</v>
      </c>
      <c r="G67" s="82"/>
    </row>
    <row r="68" spans="1:7" ht="25.5" x14ac:dyDescent="0.2">
      <c r="A68" s="80" t="s">
        <v>76</v>
      </c>
      <c r="B68" s="30">
        <v>105770.45</v>
      </c>
      <c r="C68" s="81"/>
      <c r="D68" s="81"/>
      <c r="E68" s="30">
        <v>106357.23</v>
      </c>
      <c r="F68" s="30">
        <f t="shared" si="5"/>
        <v>100.55476742322642</v>
      </c>
      <c r="G68" s="82"/>
    </row>
    <row r="69" spans="1:7" x14ac:dyDescent="0.2">
      <c r="A69" s="80" t="s">
        <v>77</v>
      </c>
      <c r="B69" s="30">
        <v>11430.28</v>
      </c>
      <c r="C69" s="81"/>
      <c r="D69" s="81"/>
      <c r="E69" s="30">
        <v>6409.94</v>
      </c>
      <c r="F69" s="30">
        <f t="shared" si="5"/>
        <v>56.078591250608021</v>
      </c>
      <c r="G69" s="82"/>
    </row>
    <row r="70" spans="1:7" ht="14.25" customHeight="1" x14ac:dyDescent="0.2">
      <c r="A70" s="78" t="s">
        <v>78</v>
      </c>
      <c r="B70" s="74">
        <f>SUM(B71:B76)</f>
        <v>244062.24</v>
      </c>
      <c r="C70" s="74"/>
      <c r="D70" s="74"/>
      <c r="E70" s="74">
        <f>SUM(E71:E76)</f>
        <v>208189.07</v>
      </c>
      <c r="F70" s="74">
        <f t="shared" si="5"/>
        <v>85.301630436564054</v>
      </c>
      <c r="G70" s="79"/>
    </row>
    <row r="71" spans="1:7" x14ac:dyDescent="0.2">
      <c r="A71" s="80" t="s">
        <v>79</v>
      </c>
      <c r="B71" s="30">
        <v>10503.96</v>
      </c>
      <c r="C71" s="81"/>
      <c r="D71" s="81"/>
      <c r="E71" s="30">
        <v>16797.11</v>
      </c>
      <c r="F71" s="30">
        <f t="shared" si="5"/>
        <v>159.91216645912593</v>
      </c>
      <c r="G71" s="82"/>
    </row>
    <row r="72" spans="1:7" x14ac:dyDescent="0.2">
      <c r="A72" s="80" t="s">
        <v>80</v>
      </c>
      <c r="B72" s="30">
        <v>36059.74</v>
      </c>
      <c r="C72" s="81"/>
      <c r="D72" s="81"/>
      <c r="E72" s="30">
        <v>0</v>
      </c>
      <c r="F72" s="30"/>
      <c r="G72" s="82"/>
    </row>
    <row r="73" spans="1:7" x14ac:dyDescent="0.2">
      <c r="A73" s="80" t="s">
        <v>81</v>
      </c>
      <c r="B73" s="30">
        <v>133678.88</v>
      </c>
      <c r="C73" s="81"/>
      <c r="D73" s="81"/>
      <c r="E73" s="30">
        <v>129410.7</v>
      </c>
      <c r="F73" s="30">
        <f t="shared" si="5"/>
        <v>96.807139616968669</v>
      </c>
      <c r="G73" s="82"/>
    </row>
    <row r="74" spans="1:7" ht="25.5" x14ac:dyDescent="0.2">
      <c r="A74" s="80" t="s">
        <v>82</v>
      </c>
      <c r="B74" s="30">
        <v>30820.21</v>
      </c>
      <c r="C74" s="81"/>
      <c r="D74" s="81"/>
      <c r="E74" s="30">
        <v>49869.59</v>
      </c>
      <c r="F74" s="30">
        <f t="shared" si="5"/>
        <v>161.80807982813874</v>
      </c>
      <c r="G74" s="82"/>
    </row>
    <row r="75" spans="1:7" x14ac:dyDescent="0.2">
      <c r="A75" s="80" t="s">
        <v>83</v>
      </c>
      <c r="B75" s="30">
        <v>9917.84</v>
      </c>
      <c r="C75" s="81"/>
      <c r="D75" s="81"/>
      <c r="E75" s="30">
        <v>12111.67</v>
      </c>
      <c r="F75" s="30">
        <f t="shared" si="5"/>
        <v>122.12003823413163</v>
      </c>
      <c r="G75" s="82"/>
    </row>
    <row r="76" spans="1:7" x14ac:dyDescent="0.2">
      <c r="A76" s="80" t="s">
        <v>84</v>
      </c>
      <c r="B76" s="30">
        <v>23081.61</v>
      </c>
      <c r="C76" s="81"/>
      <c r="D76" s="81"/>
      <c r="E76" s="30">
        <v>0</v>
      </c>
      <c r="F76" s="30"/>
      <c r="G76" s="82"/>
    </row>
    <row r="77" spans="1:7" x14ac:dyDescent="0.2">
      <c r="A77" s="78" t="s">
        <v>85</v>
      </c>
      <c r="B77" s="74">
        <f>SUM(B78:B86)</f>
        <v>109845.99</v>
      </c>
      <c r="C77" s="74"/>
      <c r="D77" s="74"/>
      <c r="E77" s="74">
        <f>SUM(E78:E86)</f>
        <v>181259.15</v>
      </c>
      <c r="F77" s="74">
        <f t="shared" si="5"/>
        <v>165.01207736395293</v>
      </c>
      <c r="G77" s="79"/>
    </row>
    <row r="78" spans="1:7" x14ac:dyDescent="0.2">
      <c r="A78" s="80" t="s">
        <v>86</v>
      </c>
      <c r="B78" s="30">
        <v>5252.17</v>
      </c>
      <c r="C78" s="81"/>
      <c r="D78" s="81"/>
      <c r="E78" s="30">
        <v>6710.66</v>
      </c>
      <c r="F78" s="30">
        <f t="shared" si="5"/>
        <v>127.76928393406915</v>
      </c>
      <c r="G78" s="82"/>
    </row>
    <row r="79" spans="1:7" ht="12.75" customHeight="1" x14ac:dyDescent="0.2">
      <c r="A79" s="80" t="s">
        <v>87</v>
      </c>
      <c r="B79" s="30">
        <v>57925.19</v>
      </c>
      <c r="C79" s="81"/>
      <c r="D79" s="81"/>
      <c r="E79" s="30">
        <v>116548.48</v>
      </c>
      <c r="F79" s="30">
        <f t="shared" si="5"/>
        <v>201.20517515781992</v>
      </c>
      <c r="G79" s="82"/>
    </row>
    <row r="80" spans="1:7" x14ac:dyDescent="0.2">
      <c r="A80" s="80" t="s">
        <v>88</v>
      </c>
      <c r="B80" s="30">
        <v>643.75</v>
      </c>
      <c r="C80" s="81"/>
      <c r="D80" s="81"/>
      <c r="E80" s="30">
        <v>312.5</v>
      </c>
      <c r="F80" s="30">
        <f t="shared" si="5"/>
        <v>48.543689320388353</v>
      </c>
      <c r="G80" s="82"/>
    </row>
    <row r="81" spans="1:7" x14ac:dyDescent="0.2">
      <c r="A81" s="80" t="s">
        <v>89</v>
      </c>
      <c r="B81" s="30">
        <v>7164.89</v>
      </c>
      <c r="C81" s="81"/>
      <c r="D81" s="81"/>
      <c r="E81" s="30">
        <v>7990.11</v>
      </c>
      <c r="F81" s="30">
        <f t="shared" si="5"/>
        <v>111.51755295615145</v>
      </c>
      <c r="G81" s="82"/>
    </row>
    <row r="82" spans="1:7" x14ac:dyDescent="0.2">
      <c r="A82" s="80" t="s">
        <v>90</v>
      </c>
      <c r="B82" s="30">
        <v>3679.84</v>
      </c>
      <c r="C82" s="81"/>
      <c r="D82" s="81"/>
      <c r="E82" s="30">
        <v>3930.13</v>
      </c>
      <c r="F82" s="30">
        <f t="shared" si="5"/>
        <v>106.80165441975737</v>
      </c>
      <c r="G82" s="82"/>
    </row>
    <row r="83" spans="1:7" ht="14.25" customHeight="1" x14ac:dyDescent="0.2">
      <c r="A83" s="80" t="s">
        <v>91</v>
      </c>
      <c r="B83" s="30">
        <v>4696.7</v>
      </c>
      <c r="C83" s="81"/>
      <c r="D83" s="81"/>
      <c r="E83" s="30">
        <v>1336.01</v>
      </c>
      <c r="F83" s="30">
        <f t="shared" si="5"/>
        <v>28.445717205697619</v>
      </c>
      <c r="G83" s="82"/>
    </row>
    <row r="84" spans="1:7" x14ac:dyDescent="0.2">
      <c r="A84" s="80" t="s">
        <v>92</v>
      </c>
      <c r="B84" s="30">
        <v>16051.77</v>
      </c>
      <c r="C84" s="81"/>
      <c r="D84" s="81"/>
      <c r="E84" s="30">
        <v>25133.86</v>
      </c>
      <c r="F84" s="30">
        <f t="shared" si="5"/>
        <v>156.57999086705078</v>
      </c>
      <c r="G84" s="82"/>
    </row>
    <row r="85" spans="1:7" x14ac:dyDescent="0.2">
      <c r="A85" s="80" t="s">
        <v>93</v>
      </c>
      <c r="B85" s="30">
        <v>8422.6</v>
      </c>
      <c r="C85" s="81"/>
      <c r="D85" s="81"/>
      <c r="E85" s="30">
        <v>13636.71</v>
      </c>
      <c r="F85" s="30">
        <f t="shared" si="5"/>
        <v>161.90618098924321</v>
      </c>
      <c r="G85" s="82"/>
    </row>
    <row r="86" spans="1:7" x14ac:dyDescent="0.2">
      <c r="A86" s="80" t="s">
        <v>94</v>
      </c>
      <c r="B86" s="30">
        <v>6009.08</v>
      </c>
      <c r="C86" s="81"/>
      <c r="D86" s="81"/>
      <c r="E86" s="30">
        <v>5660.69</v>
      </c>
      <c r="F86" s="30">
        <f t="shared" si="5"/>
        <v>94.202273892176507</v>
      </c>
      <c r="G86" s="82"/>
    </row>
    <row r="87" spans="1:7" ht="25.5" x14ac:dyDescent="0.2">
      <c r="A87" s="78" t="s">
        <v>95</v>
      </c>
      <c r="B87" s="74">
        <f>B88</f>
        <v>1206.1600000000001</v>
      </c>
      <c r="C87" s="74"/>
      <c r="D87" s="74"/>
      <c r="E87" s="74">
        <f>E88</f>
        <v>1198.92</v>
      </c>
      <c r="F87" s="74">
        <f t="shared" si="5"/>
        <v>99.399747960469583</v>
      </c>
      <c r="G87" s="79"/>
    </row>
    <row r="88" spans="1:7" ht="12.75" customHeight="1" x14ac:dyDescent="0.2">
      <c r="A88" s="80" t="s">
        <v>96</v>
      </c>
      <c r="B88" s="30">
        <v>1206.1600000000001</v>
      </c>
      <c r="C88" s="81"/>
      <c r="D88" s="81"/>
      <c r="E88" s="30">
        <v>1198.92</v>
      </c>
      <c r="F88" s="30">
        <f t="shared" si="5"/>
        <v>99.399747960469583</v>
      </c>
      <c r="G88" s="82"/>
    </row>
    <row r="89" spans="1:7" ht="30" customHeight="1" x14ac:dyDescent="0.2">
      <c r="A89" s="78" t="s">
        <v>220</v>
      </c>
      <c r="B89" s="74">
        <f>SUM(B90)</f>
        <v>0</v>
      </c>
      <c r="C89" s="81"/>
      <c r="D89" s="81"/>
      <c r="E89" s="74">
        <f>SUM(E90)</f>
        <v>40785.589999999997</v>
      </c>
      <c r="F89" s="30"/>
      <c r="G89" s="82"/>
    </row>
    <row r="90" spans="1:7" ht="29.25" customHeight="1" x14ac:dyDescent="0.2">
      <c r="A90" s="80" t="s">
        <v>221</v>
      </c>
      <c r="B90" s="30">
        <v>0</v>
      </c>
      <c r="C90" s="81"/>
      <c r="D90" s="81"/>
      <c r="E90" s="30">
        <v>40785.589999999997</v>
      </c>
      <c r="F90" s="30"/>
      <c r="G90" s="82"/>
    </row>
    <row r="91" spans="1:7" x14ac:dyDescent="0.2">
      <c r="A91" s="78" t="s">
        <v>97</v>
      </c>
      <c r="B91" s="74">
        <f>SUM(B92:B98)</f>
        <v>28314.789999999997</v>
      </c>
      <c r="C91" s="74"/>
      <c r="D91" s="74"/>
      <c r="E91" s="74">
        <f>SUM(E92:E98)</f>
        <v>44370.54</v>
      </c>
      <c r="F91" s="74">
        <f t="shared" si="5"/>
        <v>156.70446434531215</v>
      </c>
      <c r="G91" s="79"/>
    </row>
    <row r="92" spans="1:7" ht="25.5" x14ac:dyDescent="0.2">
      <c r="A92" s="80" t="s">
        <v>98</v>
      </c>
      <c r="B92" s="30">
        <v>5688.89</v>
      </c>
      <c r="C92" s="81"/>
      <c r="D92" s="81"/>
      <c r="E92" s="30">
        <v>6189.1</v>
      </c>
      <c r="F92" s="30">
        <f t="shared" si="5"/>
        <v>108.7927521889156</v>
      </c>
      <c r="G92" s="82"/>
    </row>
    <row r="93" spans="1:7" x14ac:dyDescent="0.2">
      <c r="A93" s="80" t="s">
        <v>99</v>
      </c>
      <c r="B93" s="30">
        <v>16930.689999999999</v>
      </c>
      <c r="C93" s="81"/>
      <c r="D93" s="81"/>
      <c r="E93" s="30">
        <v>15939.67</v>
      </c>
      <c r="F93" s="30">
        <f t="shared" si="5"/>
        <v>94.146605956402254</v>
      </c>
      <c r="G93" s="82"/>
    </row>
    <row r="94" spans="1:7" x14ac:dyDescent="0.2">
      <c r="A94" s="80" t="s">
        <v>100</v>
      </c>
      <c r="B94" s="30">
        <v>418.69</v>
      </c>
      <c r="C94" s="81"/>
      <c r="D94" s="81"/>
      <c r="E94" s="30">
        <v>1268.68</v>
      </c>
      <c r="F94" s="30">
        <f t="shared" si="5"/>
        <v>303.01177482146699</v>
      </c>
      <c r="G94" s="82"/>
    </row>
    <row r="95" spans="1:7" x14ac:dyDescent="0.2">
      <c r="A95" s="80" t="s">
        <v>219</v>
      </c>
      <c r="B95" s="30"/>
      <c r="C95" s="81"/>
      <c r="D95" s="81"/>
      <c r="E95" s="30">
        <v>52</v>
      </c>
      <c r="F95" s="30"/>
      <c r="G95" s="82"/>
    </row>
    <row r="96" spans="1:7" x14ac:dyDescent="0.2">
      <c r="A96" s="80" t="s">
        <v>101</v>
      </c>
      <c r="B96" s="30">
        <v>4608.38</v>
      </c>
      <c r="C96" s="81"/>
      <c r="D96" s="81"/>
      <c r="E96" s="30">
        <v>20133.560000000001</v>
      </c>
      <c r="F96" s="30">
        <f t="shared" si="5"/>
        <v>436.89018700714792</v>
      </c>
      <c r="G96" s="82"/>
    </row>
    <row r="97" spans="1:7" x14ac:dyDescent="0.2">
      <c r="A97" s="80" t="s">
        <v>102</v>
      </c>
      <c r="B97" s="30">
        <v>0</v>
      </c>
      <c r="C97" s="81"/>
      <c r="D97" s="81"/>
      <c r="E97" s="30">
        <v>331.81</v>
      </c>
      <c r="F97" s="81"/>
      <c r="G97" s="82"/>
    </row>
    <row r="98" spans="1:7" x14ac:dyDescent="0.2">
      <c r="A98" s="80" t="s">
        <v>103</v>
      </c>
      <c r="B98" s="30">
        <v>668.14</v>
      </c>
      <c r="C98" s="81"/>
      <c r="D98" s="81"/>
      <c r="E98" s="30">
        <v>455.72</v>
      </c>
      <c r="F98" s="30">
        <f>E98/B98*100</f>
        <v>68.2072619510881</v>
      </c>
      <c r="G98" s="82"/>
    </row>
    <row r="99" spans="1:7" x14ac:dyDescent="0.2">
      <c r="A99" s="77" t="s">
        <v>104</v>
      </c>
      <c r="B99" s="74">
        <f>B100</f>
        <v>851.11</v>
      </c>
      <c r="C99" s="74">
        <v>5000</v>
      </c>
      <c r="D99" s="74">
        <v>5000</v>
      </c>
      <c r="E99" s="74">
        <f>E100</f>
        <v>1386.46</v>
      </c>
      <c r="F99" s="74">
        <f>E99/B99*100</f>
        <v>162.90021266346301</v>
      </c>
      <c r="G99" s="75">
        <f>E99/D99*100</f>
        <v>27.729199999999999</v>
      </c>
    </row>
    <row r="100" spans="1:7" x14ac:dyDescent="0.2">
      <c r="A100" s="78" t="s">
        <v>105</v>
      </c>
      <c r="B100" s="74">
        <f>B101+B102</f>
        <v>851.11</v>
      </c>
      <c r="C100" s="74"/>
      <c r="D100" s="74"/>
      <c r="E100" s="74">
        <f>E101+E102</f>
        <v>1386.46</v>
      </c>
      <c r="F100" s="74">
        <f>E100/B100*100</f>
        <v>162.90021266346301</v>
      </c>
      <c r="G100" s="79"/>
    </row>
    <row r="101" spans="1:7" x14ac:dyDescent="0.2">
      <c r="A101" s="80" t="s">
        <v>106</v>
      </c>
      <c r="B101" s="30">
        <v>850.67</v>
      </c>
      <c r="C101" s="81"/>
      <c r="D101" s="81"/>
      <c r="E101" s="30">
        <v>883.17</v>
      </c>
      <c r="F101" s="74">
        <f>E101/B101*100</f>
        <v>103.8205179446789</v>
      </c>
      <c r="G101" s="82"/>
    </row>
    <row r="102" spans="1:7" x14ac:dyDescent="0.2">
      <c r="A102" s="80" t="s">
        <v>107</v>
      </c>
      <c r="B102" s="30">
        <v>0.44</v>
      </c>
      <c r="C102" s="81"/>
      <c r="D102" s="81"/>
      <c r="E102" s="30">
        <v>503.29</v>
      </c>
      <c r="F102" s="30">
        <f>E102/B102*100</f>
        <v>114384.09090909093</v>
      </c>
      <c r="G102" s="82"/>
    </row>
    <row r="103" spans="1:7" ht="25.5" x14ac:dyDescent="0.2">
      <c r="A103" s="77" t="s">
        <v>108</v>
      </c>
      <c r="B103" s="74">
        <f>B104</f>
        <v>0</v>
      </c>
      <c r="C103" s="74">
        <v>14500</v>
      </c>
      <c r="D103" s="74">
        <v>14500</v>
      </c>
      <c r="E103" s="74">
        <f>E104</f>
        <v>7963.38</v>
      </c>
      <c r="F103" s="30"/>
      <c r="G103" s="75">
        <f>E103/D103*100</f>
        <v>54.919862068965521</v>
      </c>
    </row>
    <row r="104" spans="1:7" ht="25.5" x14ac:dyDescent="0.2">
      <c r="A104" s="78" t="s">
        <v>109</v>
      </c>
      <c r="B104" s="74">
        <f>B105</f>
        <v>0</v>
      </c>
      <c r="C104" s="74"/>
      <c r="D104" s="74"/>
      <c r="E104" s="74">
        <f>E105</f>
        <v>7963.38</v>
      </c>
      <c r="F104" s="30"/>
      <c r="G104" s="79"/>
    </row>
    <row r="105" spans="1:7" x14ac:dyDescent="0.2">
      <c r="A105" s="80" t="s">
        <v>110</v>
      </c>
      <c r="B105" s="30">
        <v>0</v>
      </c>
      <c r="C105" s="81"/>
      <c r="D105" s="81"/>
      <c r="E105" s="30">
        <v>7963.38</v>
      </c>
      <c r="F105" s="30"/>
      <c r="G105" s="82"/>
    </row>
    <row r="106" spans="1:7" x14ac:dyDescent="0.2">
      <c r="A106" s="56" t="s">
        <v>14</v>
      </c>
      <c r="B106" s="57">
        <f>B107+B110+B121</f>
        <v>351593.66999999993</v>
      </c>
      <c r="C106" s="57">
        <f>SUM(C110+C107)</f>
        <v>845000</v>
      </c>
      <c r="D106" s="57">
        <f>SUM(D110+D107)</f>
        <v>845000</v>
      </c>
      <c r="E106" s="57">
        <f>E107+E110+E121</f>
        <v>225851.27999999997</v>
      </c>
      <c r="F106" s="57">
        <f t="shared" ref="F106:F113" si="6">E106/B106*100</f>
        <v>64.236446577664495</v>
      </c>
      <c r="G106" s="215">
        <f>E106/D106*100</f>
        <v>26.727962130177513</v>
      </c>
    </row>
    <row r="107" spans="1:7" ht="25.5" x14ac:dyDescent="0.2">
      <c r="A107" s="77" t="s">
        <v>111</v>
      </c>
      <c r="B107" s="74">
        <f>B108</f>
        <v>1031.25</v>
      </c>
      <c r="C107" s="74">
        <v>1000</v>
      </c>
      <c r="D107" s="74">
        <v>1000</v>
      </c>
      <c r="E107" s="74">
        <f>E108</f>
        <v>279.99</v>
      </c>
      <c r="F107" s="74">
        <f t="shared" si="6"/>
        <v>27.150545454545455</v>
      </c>
      <c r="G107" s="75">
        <f>E107/D107*100</f>
        <v>27.999000000000002</v>
      </c>
    </row>
    <row r="108" spans="1:7" x14ac:dyDescent="0.2">
      <c r="A108" s="78" t="s">
        <v>112</v>
      </c>
      <c r="B108" s="74">
        <f>B109</f>
        <v>1031.25</v>
      </c>
      <c r="C108" s="74"/>
      <c r="D108" s="74"/>
      <c r="E108" s="74">
        <f>E109</f>
        <v>279.99</v>
      </c>
      <c r="F108" s="74">
        <f t="shared" si="6"/>
        <v>27.150545454545455</v>
      </c>
      <c r="G108" s="79"/>
    </row>
    <row r="109" spans="1:7" x14ac:dyDescent="0.2">
      <c r="A109" s="80" t="s">
        <v>113</v>
      </c>
      <c r="B109" s="30">
        <v>1031.25</v>
      </c>
      <c r="C109" s="81"/>
      <c r="D109" s="81"/>
      <c r="E109" s="30">
        <v>279.99</v>
      </c>
      <c r="F109" s="30">
        <f t="shared" si="6"/>
        <v>27.150545454545455</v>
      </c>
      <c r="G109" s="82"/>
    </row>
    <row r="110" spans="1:7" ht="25.5" x14ac:dyDescent="0.2">
      <c r="A110" s="77" t="s">
        <v>114</v>
      </c>
      <c r="B110" s="74">
        <f>B111+B117+B119</f>
        <v>341614.28999999992</v>
      </c>
      <c r="C110" s="74">
        <v>844000</v>
      </c>
      <c r="D110" s="74">
        <v>844000</v>
      </c>
      <c r="E110" s="74">
        <f>SUM(E111+E117+E119)</f>
        <v>225571.28999999998</v>
      </c>
      <c r="F110" s="74">
        <f t="shared" si="6"/>
        <v>66.030987755225354</v>
      </c>
      <c r="G110" s="75">
        <f>E110/D110*100</f>
        <v>26.726456161137442</v>
      </c>
    </row>
    <row r="111" spans="1:7" x14ac:dyDescent="0.2">
      <c r="A111" s="78" t="s">
        <v>115</v>
      </c>
      <c r="B111" s="74">
        <f>SUM(B112:B116)</f>
        <v>313078.24999999994</v>
      </c>
      <c r="C111" s="74"/>
      <c r="D111" s="74"/>
      <c r="E111" s="74">
        <f>E112+E113+E114+E115+E116</f>
        <v>56369.539999999994</v>
      </c>
      <c r="F111" s="74">
        <f t="shared" si="6"/>
        <v>18.004936465564121</v>
      </c>
      <c r="G111" s="75"/>
    </row>
    <row r="112" spans="1:7" x14ac:dyDescent="0.2">
      <c r="A112" s="80" t="s">
        <v>116</v>
      </c>
      <c r="B112" s="30">
        <v>31203.65</v>
      </c>
      <c r="C112" s="81"/>
      <c r="D112" s="81"/>
      <c r="E112" s="30">
        <v>8518.3700000000008</v>
      </c>
      <c r="F112" s="30">
        <f t="shared" si="6"/>
        <v>27.299274283617464</v>
      </c>
      <c r="G112" s="82"/>
    </row>
    <row r="113" spans="1:7" x14ac:dyDescent="0.2">
      <c r="A113" s="80" t="s">
        <v>117</v>
      </c>
      <c r="B113" s="30">
        <v>60595</v>
      </c>
      <c r="C113" s="81"/>
      <c r="D113" s="81"/>
      <c r="E113" s="30">
        <v>20183.849999999999</v>
      </c>
      <c r="F113" s="30">
        <f t="shared" si="6"/>
        <v>33.309431471243499</v>
      </c>
      <c r="G113" s="82"/>
    </row>
    <row r="114" spans="1:7" x14ac:dyDescent="0.2">
      <c r="A114" s="80" t="s">
        <v>118</v>
      </c>
      <c r="B114" s="30">
        <v>0</v>
      </c>
      <c r="C114" s="81"/>
      <c r="D114" s="81"/>
      <c r="E114" s="30">
        <v>0</v>
      </c>
      <c r="F114" s="30"/>
      <c r="G114" s="82"/>
    </row>
    <row r="115" spans="1:7" x14ac:dyDescent="0.2">
      <c r="A115" s="80" t="s">
        <v>119</v>
      </c>
      <c r="B115" s="30">
        <v>212134.81</v>
      </c>
      <c r="C115" s="81"/>
      <c r="D115" s="81"/>
      <c r="E115" s="30">
        <v>22346.62</v>
      </c>
      <c r="F115" s="30">
        <v>10.53</v>
      </c>
      <c r="G115" s="82"/>
    </row>
    <row r="116" spans="1:7" x14ac:dyDescent="0.2">
      <c r="A116" s="80" t="s">
        <v>120</v>
      </c>
      <c r="B116" s="30">
        <v>9144.7900000000009</v>
      </c>
      <c r="C116" s="81"/>
      <c r="D116" s="81"/>
      <c r="E116" s="30">
        <v>5320.7</v>
      </c>
      <c r="F116" s="30">
        <v>58.18</v>
      </c>
      <c r="G116" s="82"/>
    </row>
    <row r="117" spans="1:7" x14ac:dyDescent="0.2">
      <c r="A117" s="78" t="s">
        <v>121</v>
      </c>
      <c r="B117" s="74">
        <f>B118</f>
        <v>28536.04</v>
      </c>
      <c r="C117" s="74"/>
      <c r="D117" s="74"/>
      <c r="E117" s="74">
        <f>E118</f>
        <v>169201.75</v>
      </c>
      <c r="F117" s="74">
        <v>592.94000000000005</v>
      </c>
      <c r="G117" s="79"/>
    </row>
    <row r="118" spans="1:7" ht="12" customHeight="1" x14ac:dyDescent="0.2">
      <c r="A118" s="80" t="s">
        <v>122</v>
      </c>
      <c r="B118" s="30">
        <v>28536.04</v>
      </c>
      <c r="C118" s="81"/>
      <c r="D118" s="81"/>
      <c r="E118" s="30">
        <v>169201.75</v>
      </c>
      <c r="F118" s="30">
        <v>592.94000000000005</v>
      </c>
      <c r="G118" s="82"/>
    </row>
    <row r="119" spans="1:7" x14ac:dyDescent="0.2">
      <c r="A119" s="78" t="s">
        <v>123</v>
      </c>
      <c r="B119" s="74">
        <f>B120</f>
        <v>0</v>
      </c>
      <c r="C119" s="74"/>
      <c r="D119" s="74"/>
      <c r="E119" s="74">
        <f>E120</f>
        <v>0</v>
      </c>
      <c r="F119" s="74"/>
      <c r="G119" s="79"/>
    </row>
    <row r="120" spans="1:7" x14ac:dyDescent="0.2">
      <c r="A120" s="80" t="s">
        <v>124</v>
      </c>
      <c r="B120" s="30">
        <v>0</v>
      </c>
      <c r="C120" s="81"/>
      <c r="D120" s="81"/>
      <c r="E120" s="30">
        <v>0</v>
      </c>
      <c r="F120" s="81"/>
      <c r="G120" s="82"/>
    </row>
    <row r="121" spans="1:7" ht="25.5" x14ac:dyDescent="0.2">
      <c r="A121" s="77" t="s">
        <v>125</v>
      </c>
      <c r="B121" s="74">
        <f>B122</f>
        <v>8948.1299999999992</v>
      </c>
      <c r="C121" s="74">
        <v>0</v>
      </c>
      <c r="D121" s="74">
        <v>0</v>
      </c>
      <c r="E121" s="74">
        <f>E122</f>
        <v>0</v>
      </c>
      <c r="F121" s="74"/>
      <c r="G121" s="75"/>
    </row>
    <row r="122" spans="1:7" ht="15.75" customHeight="1" x14ac:dyDescent="0.2">
      <c r="A122" s="78" t="s">
        <v>126</v>
      </c>
      <c r="B122" s="74">
        <f>B123</f>
        <v>8948.1299999999992</v>
      </c>
      <c r="C122" s="74"/>
      <c r="D122" s="74"/>
      <c r="E122" s="74">
        <f>E123</f>
        <v>0</v>
      </c>
      <c r="F122" s="74"/>
      <c r="G122" s="79"/>
    </row>
    <row r="123" spans="1:7" ht="13.5" thickBot="1" x14ac:dyDescent="0.25">
      <c r="A123" s="119" t="s">
        <v>127</v>
      </c>
      <c r="B123" s="256">
        <v>8948.1299999999992</v>
      </c>
      <c r="C123" s="101"/>
      <c r="D123" s="101"/>
      <c r="E123" s="100">
        <v>0</v>
      </c>
      <c r="F123" s="100"/>
      <c r="G123" s="102"/>
    </row>
  </sheetData>
  <mergeCells count="6">
    <mergeCell ref="A10:G10"/>
    <mergeCell ref="A1:G1"/>
    <mergeCell ref="A2:G2"/>
    <mergeCell ref="A4:G4"/>
    <mergeCell ref="A6:G6"/>
    <mergeCell ref="A8:G8"/>
  </mergeCells>
  <pageMargins left="0.7" right="0.7" top="0.75" bottom="0.75" header="0.3" footer="0.3"/>
  <pageSetup paperSize="9" scale="9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C876F-378B-44B4-9060-CD01D5FBB7BF}">
  <dimension ref="A2:G35"/>
  <sheetViews>
    <sheetView workbookViewId="0">
      <selection activeCell="G6" sqref="G6"/>
    </sheetView>
  </sheetViews>
  <sheetFormatPr defaultRowHeight="11.25" x14ac:dyDescent="0.15"/>
  <cols>
    <col min="1" max="1" width="41.7109375" style="9" customWidth="1"/>
    <col min="2" max="2" width="15.7109375" style="9" customWidth="1"/>
    <col min="3" max="3" width="14.28515625" style="9" customWidth="1"/>
    <col min="4" max="4" width="14" style="9" customWidth="1"/>
    <col min="5" max="5" width="15.85546875" style="9" customWidth="1"/>
    <col min="6" max="6" width="13.7109375" style="9" customWidth="1"/>
    <col min="7" max="7" width="13.5703125" style="9" customWidth="1"/>
    <col min="8" max="16384" width="9.140625" style="9"/>
  </cols>
  <sheetData>
    <row r="2" spans="1:7" s="103" customFormat="1" ht="15.75" x14ac:dyDescent="0.25">
      <c r="A2" s="268" t="s">
        <v>200</v>
      </c>
      <c r="B2" s="268"/>
      <c r="C2" s="268"/>
      <c r="D2" s="268"/>
      <c r="E2" s="268"/>
      <c r="F2" s="268"/>
      <c r="G2" s="268"/>
    </row>
    <row r="3" spans="1:7" s="103" customFormat="1" ht="16.5" thickBot="1" x14ac:dyDescent="0.3">
      <c r="A3" s="104"/>
      <c r="B3" s="104"/>
      <c r="C3" s="104"/>
      <c r="D3" s="104"/>
      <c r="E3" s="104"/>
      <c r="F3" s="104"/>
      <c r="G3" s="104"/>
    </row>
    <row r="4" spans="1:7" ht="39" thickBot="1" x14ac:dyDescent="0.2">
      <c r="A4" s="216" t="s">
        <v>128</v>
      </c>
      <c r="B4" s="105" t="s">
        <v>224</v>
      </c>
      <c r="C4" s="105" t="s">
        <v>222</v>
      </c>
      <c r="D4" s="105" t="s">
        <v>213</v>
      </c>
      <c r="E4" s="11" t="s">
        <v>223</v>
      </c>
      <c r="F4" s="105" t="s">
        <v>129</v>
      </c>
      <c r="G4" s="106" t="s">
        <v>5</v>
      </c>
    </row>
    <row r="5" spans="1:7" x14ac:dyDescent="0.15">
      <c r="A5" s="107">
        <v>1</v>
      </c>
      <c r="B5" s="108">
        <v>2</v>
      </c>
      <c r="C5" s="109">
        <v>3</v>
      </c>
      <c r="D5" s="108">
        <v>4</v>
      </c>
      <c r="E5" s="109">
        <v>5</v>
      </c>
      <c r="F5" s="108" t="s">
        <v>6</v>
      </c>
      <c r="G5" s="110" t="s">
        <v>7</v>
      </c>
    </row>
    <row r="6" spans="1:7" s="19" customFormat="1" ht="12.75" x14ac:dyDescent="0.2">
      <c r="A6" s="24" t="s">
        <v>28</v>
      </c>
      <c r="B6" s="74">
        <f>B7+B9+B11+B14+B17+B19</f>
        <v>3578928.49</v>
      </c>
      <c r="C6" s="74">
        <f>C7+C9+C11+C14+C17+C19</f>
        <v>8711180</v>
      </c>
      <c r="D6" s="74">
        <f>D7+D9+D11+D14+D17+D19</f>
        <v>8711180</v>
      </c>
      <c r="E6" s="74">
        <f>E7+E9+E11+E14+E17+E19</f>
        <v>4031880.02</v>
      </c>
      <c r="F6" s="74">
        <f t="shared" ref="F6:F35" si="0">E6/B6*100</f>
        <v>112.65606539123669</v>
      </c>
      <c r="G6" s="75">
        <f t="shared" ref="G6:G15" si="1">E6/D6*100</f>
        <v>46.283970943086928</v>
      </c>
    </row>
    <row r="7" spans="1:7" ht="12.75" x14ac:dyDescent="0.2">
      <c r="A7" s="80" t="s">
        <v>130</v>
      </c>
      <c r="B7" s="30">
        <v>171792.13</v>
      </c>
      <c r="C7" s="30">
        <f>C8</f>
        <v>658078</v>
      </c>
      <c r="D7" s="30">
        <f>D8</f>
        <v>658078</v>
      </c>
      <c r="E7" s="111">
        <f>E8</f>
        <v>1887.17</v>
      </c>
      <c r="F7" s="30">
        <f t="shared" si="0"/>
        <v>1.0985194723413698</v>
      </c>
      <c r="G7" s="112">
        <f t="shared" si="1"/>
        <v>0.28676995736067762</v>
      </c>
    </row>
    <row r="8" spans="1:7" ht="12.75" x14ac:dyDescent="0.2">
      <c r="A8" s="80" t="s">
        <v>131</v>
      </c>
      <c r="B8" s="30">
        <v>171792.13</v>
      </c>
      <c r="C8" s="30">
        <v>658078</v>
      </c>
      <c r="D8" s="30">
        <v>658078</v>
      </c>
      <c r="E8" s="111">
        <v>1887.17</v>
      </c>
      <c r="F8" s="30">
        <f t="shared" si="0"/>
        <v>1.0985194723413698</v>
      </c>
      <c r="G8" s="112">
        <f t="shared" si="1"/>
        <v>0.28676995736067762</v>
      </c>
    </row>
    <row r="9" spans="1:7" ht="12.75" x14ac:dyDescent="0.2">
      <c r="A9" s="80" t="s">
        <v>132</v>
      </c>
      <c r="B9" s="30">
        <f>B10</f>
        <v>92963.08</v>
      </c>
      <c r="C9" s="30">
        <f>C10</f>
        <v>136000</v>
      </c>
      <c r="D9" s="30">
        <f>D10</f>
        <v>136000</v>
      </c>
      <c r="E9" s="30">
        <f>E10</f>
        <v>64786.5</v>
      </c>
      <c r="F9" s="30">
        <f t="shared" si="0"/>
        <v>69.690569632589629</v>
      </c>
      <c r="G9" s="112">
        <f t="shared" si="1"/>
        <v>47.637132352941173</v>
      </c>
    </row>
    <row r="10" spans="1:7" ht="12.75" x14ac:dyDescent="0.2">
      <c r="A10" s="80" t="s">
        <v>133</v>
      </c>
      <c r="B10" s="30">
        <v>92963.08</v>
      </c>
      <c r="C10" s="30">
        <v>136000</v>
      </c>
      <c r="D10" s="30">
        <v>136000</v>
      </c>
      <c r="E10" s="30">
        <v>64786.5</v>
      </c>
      <c r="F10" s="30">
        <f t="shared" si="0"/>
        <v>69.690569632589629</v>
      </c>
      <c r="G10" s="112">
        <f t="shared" si="1"/>
        <v>47.637132352941173</v>
      </c>
    </row>
    <row r="11" spans="1:7" ht="12.75" x14ac:dyDescent="0.2">
      <c r="A11" s="80" t="s">
        <v>134</v>
      </c>
      <c r="B11" s="30">
        <f>B12+B13</f>
        <v>3296972.5500000003</v>
      </c>
      <c r="C11" s="30">
        <f>C12+C13</f>
        <v>7695102</v>
      </c>
      <c r="D11" s="30">
        <f>D12+D13</f>
        <v>7695102</v>
      </c>
      <c r="E11" s="30">
        <f>E12+E13</f>
        <v>3866995.23</v>
      </c>
      <c r="F11" s="30">
        <f t="shared" si="0"/>
        <v>117.28927588432605</v>
      </c>
      <c r="G11" s="112">
        <f t="shared" si="1"/>
        <v>50.252683200300666</v>
      </c>
    </row>
    <row r="12" spans="1:7" ht="12.75" x14ac:dyDescent="0.2">
      <c r="A12" s="80" t="s">
        <v>135</v>
      </c>
      <c r="B12" s="30">
        <v>3103308.14</v>
      </c>
      <c r="C12" s="30">
        <v>7500000</v>
      </c>
      <c r="D12" s="30">
        <v>7500000</v>
      </c>
      <c r="E12" s="30">
        <v>3846823.23</v>
      </c>
      <c r="F12" s="30">
        <f t="shared" si="0"/>
        <v>123.95879031206999</v>
      </c>
      <c r="G12" s="112">
        <f t="shared" si="1"/>
        <v>51.290976399999998</v>
      </c>
    </row>
    <row r="13" spans="1:7" ht="12.75" x14ac:dyDescent="0.2">
      <c r="A13" s="80" t="s">
        <v>136</v>
      </c>
      <c r="B13" s="30">
        <v>193664.41</v>
      </c>
      <c r="C13" s="30">
        <v>195102</v>
      </c>
      <c r="D13" s="30">
        <v>195102</v>
      </c>
      <c r="E13" s="111">
        <v>20172</v>
      </c>
      <c r="F13" s="30">
        <f t="shared" si="0"/>
        <v>10.415956137733309</v>
      </c>
      <c r="G13" s="112">
        <f t="shared" si="1"/>
        <v>10.339207183934557</v>
      </c>
    </row>
    <row r="14" spans="1:7" ht="12.75" x14ac:dyDescent="0.2">
      <c r="A14" s="80" t="s">
        <v>137</v>
      </c>
      <c r="B14" s="30">
        <f>B15+B16</f>
        <v>4966.43</v>
      </c>
      <c r="C14" s="30">
        <f>C15+C16</f>
        <v>198000</v>
      </c>
      <c r="D14" s="30">
        <f>D15+D16</f>
        <v>198000</v>
      </c>
      <c r="E14" s="30">
        <f>E15+E16</f>
        <v>80643.27</v>
      </c>
      <c r="F14" s="30">
        <f t="shared" si="0"/>
        <v>1623.7673741500435</v>
      </c>
      <c r="G14" s="112">
        <f t="shared" si="1"/>
        <v>40.728924242424249</v>
      </c>
    </row>
    <row r="15" spans="1:7" ht="12.75" x14ac:dyDescent="0.2">
      <c r="A15" s="80" t="s">
        <v>138</v>
      </c>
      <c r="B15" s="30"/>
      <c r="C15" s="30">
        <v>193000</v>
      </c>
      <c r="D15" s="30">
        <v>193000</v>
      </c>
      <c r="E15" s="30">
        <v>79450.95</v>
      </c>
      <c r="F15" s="30"/>
      <c r="G15" s="112">
        <f t="shared" si="1"/>
        <v>41.166295336787563</v>
      </c>
    </row>
    <row r="16" spans="1:7" ht="12.75" x14ac:dyDescent="0.2">
      <c r="A16" s="80" t="s">
        <v>139</v>
      </c>
      <c r="B16" s="30">
        <v>4966.43</v>
      </c>
      <c r="C16" s="30">
        <v>5000</v>
      </c>
      <c r="D16" s="30">
        <v>5000</v>
      </c>
      <c r="E16" s="30">
        <v>1192.32</v>
      </c>
      <c r="F16" s="30">
        <f>E16/B16*100</f>
        <v>24.007586938706474</v>
      </c>
      <c r="G16" s="112">
        <f>E16/D16*100</f>
        <v>23.846399999999999</v>
      </c>
    </row>
    <row r="17" spans="1:7" ht="12.75" x14ac:dyDescent="0.2">
      <c r="A17" s="80" t="s">
        <v>140</v>
      </c>
      <c r="B17" s="30">
        <f>B18</f>
        <v>781.25</v>
      </c>
      <c r="C17" s="30">
        <f>SUM(C18)</f>
        <v>2000</v>
      </c>
      <c r="D17" s="30">
        <f>SUM(D18)</f>
        <v>2000</v>
      </c>
      <c r="E17" s="30">
        <f>E18</f>
        <v>0</v>
      </c>
      <c r="F17" s="30">
        <f>E17/B17*100</f>
        <v>0</v>
      </c>
      <c r="G17" s="112">
        <f>E17/D17*100</f>
        <v>0</v>
      </c>
    </row>
    <row r="18" spans="1:7" ht="12.75" x14ac:dyDescent="0.2">
      <c r="A18" s="80" t="s">
        <v>141</v>
      </c>
      <c r="B18" s="30">
        <v>781.25</v>
      </c>
      <c r="C18" s="30">
        <v>2000</v>
      </c>
      <c r="D18" s="30">
        <v>2000</v>
      </c>
      <c r="E18" s="30">
        <v>0</v>
      </c>
      <c r="F18" s="30">
        <f>E18/B18*100</f>
        <v>0</v>
      </c>
      <c r="G18" s="112">
        <f>E18/D18*100</f>
        <v>0</v>
      </c>
    </row>
    <row r="19" spans="1:7" ht="38.25" x14ac:dyDescent="0.2">
      <c r="A19" s="80" t="s">
        <v>142</v>
      </c>
      <c r="B19" s="113">
        <f>B20</f>
        <v>11453.05</v>
      </c>
      <c r="C19" s="113">
        <v>22000</v>
      </c>
      <c r="D19" s="113">
        <v>22000</v>
      </c>
      <c r="E19" s="113">
        <f>E20</f>
        <v>17567.849999999999</v>
      </c>
      <c r="F19" s="113">
        <f t="shared" si="0"/>
        <v>153.39014498321407</v>
      </c>
      <c r="G19" s="114">
        <f t="shared" ref="G19:G31" si="2">E19/D19*100</f>
        <v>79.853863636363627</v>
      </c>
    </row>
    <row r="20" spans="1:7" ht="12.75" x14ac:dyDescent="0.2">
      <c r="A20" s="80" t="s">
        <v>143</v>
      </c>
      <c r="B20" s="30">
        <v>11453.05</v>
      </c>
      <c r="C20" s="30">
        <v>13000</v>
      </c>
      <c r="D20" s="30">
        <v>13000</v>
      </c>
      <c r="E20" s="30">
        <v>17567.849999999999</v>
      </c>
      <c r="F20" s="30">
        <f t="shared" si="0"/>
        <v>153.39014498321407</v>
      </c>
      <c r="G20" s="112">
        <f t="shared" si="2"/>
        <v>135.13730769230767</v>
      </c>
    </row>
    <row r="21" spans="1:7" ht="12.75" x14ac:dyDescent="0.2">
      <c r="A21" s="77" t="s">
        <v>62</v>
      </c>
      <c r="B21" s="115">
        <f>B22+B24+B26+B29+B32+B34</f>
        <v>3553014.81</v>
      </c>
      <c r="C21" s="115">
        <f>C22+C24+C26+C29+C32+C34</f>
        <v>8736180</v>
      </c>
      <c r="D21" s="115">
        <f>D22+D24+D26+D29+D32+D34</f>
        <v>8736180</v>
      </c>
      <c r="E21" s="115">
        <f>E22+E24+E26+E29+E32+E34</f>
        <v>4286139.54</v>
      </c>
      <c r="F21" s="115">
        <f t="shared" si="0"/>
        <v>120.63387768428693</v>
      </c>
      <c r="G21" s="116">
        <f t="shared" si="2"/>
        <v>49.061941718233825</v>
      </c>
    </row>
    <row r="22" spans="1:7" ht="12.75" x14ac:dyDescent="0.2">
      <c r="A22" s="80" t="s">
        <v>130</v>
      </c>
      <c r="B22" s="117">
        <f>B23</f>
        <v>171792.13</v>
      </c>
      <c r="C22" s="30">
        <f>C23</f>
        <v>658078</v>
      </c>
      <c r="D22" s="30">
        <f>D23</f>
        <v>658078</v>
      </c>
      <c r="E22" s="117">
        <f>E23</f>
        <v>1887.17</v>
      </c>
      <c r="F22" s="117">
        <f t="shared" si="0"/>
        <v>1.0985194723413698</v>
      </c>
      <c r="G22" s="118">
        <f t="shared" si="2"/>
        <v>0.28676995736067762</v>
      </c>
    </row>
    <row r="23" spans="1:7" ht="12.75" x14ac:dyDescent="0.2">
      <c r="A23" s="80" t="s">
        <v>131</v>
      </c>
      <c r="B23" s="30">
        <v>171792.13</v>
      </c>
      <c r="C23" s="30">
        <v>658078</v>
      </c>
      <c r="D23" s="30">
        <v>658078</v>
      </c>
      <c r="E23" s="30">
        <v>1887.17</v>
      </c>
      <c r="F23" s="30">
        <f t="shared" si="0"/>
        <v>1.0985194723413698</v>
      </c>
      <c r="G23" s="112">
        <f t="shared" si="2"/>
        <v>0.28676995736067762</v>
      </c>
    </row>
    <row r="24" spans="1:7" ht="12.75" x14ac:dyDescent="0.2">
      <c r="A24" s="80" t="s">
        <v>132</v>
      </c>
      <c r="B24" s="30">
        <f>B25</f>
        <v>43433.3</v>
      </c>
      <c r="C24" s="30">
        <f>C25</f>
        <v>156000</v>
      </c>
      <c r="D24" s="30">
        <f>D25</f>
        <v>156000</v>
      </c>
      <c r="E24" s="30">
        <f>E25</f>
        <v>84397.16</v>
      </c>
      <c r="F24" s="30">
        <f t="shared" si="0"/>
        <v>194.31440852986071</v>
      </c>
      <c r="G24" s="112">
        <f t="shared" si="2"/>
        <v>54.100743589743594</v>
      </c>
    </row>
    <row r="25" spans="1:7" ht="12.75" x14ac:dyDescent="0.2">
      <c r="A25" s="80" t="s">
        <v>133</v>
      </c>
      <c r="B25" s="30">
        <v>43433.3</v>
      </c>
      <c r="C25" s="30">
        <v>156000</v>
      </c>
      <c r="D25" s="30">
        <v>156000</v>
      </c>
      <c r="E25" s="30">
        <v>84397.16</v>
      </c>
      <c r="F25" s="30">
        <f t="shared" si="0"/>
        <v>194.31440852986071</v>
      </c>
      <c r="G25" s="112">
        <f t="shared" si="2"/>
        <v>54.100743589743594</v>
      </c>
    </row>
    <row r="26" spans="1:7" ht="12.75" x14ac:dyDescent="0.2">
      <c r="A26" s="80" t="s">
        <v>134</v>
      </c>
      <c r="B26" s="30">
        <f>B27+B28</f>
        <v>3248737.21</v>
      </c>
      <c r="C26" s="30">
        <f>C27+C28</f>
        <v>7720102</v>
      </c>
      <c r="D26" s="30">
        <f>D27+D28</f>
        <v>7720102</v>
      </c>
      <c r="E26" s="30">
        <f>E27+E28</f>
        <v>4082396.92</v>
      </c>
      <c r="F26" s="30">
        <f t="shared" si="0"/>
        <v>125.66103861629362</v>
      </c>
      <c r="G26" s="112">
        <f t="shared" si="2"/>
        <v>52.880090444400864</v>
      </c>
    </row>
    <row r="27" spans="1:7" ht="12.75" x14ac:dyDescent="0.2">
      <c r="A27" s="80" t="s">
        <v>135</v>
      </c>
      <c r="B27" s="30">
        <v>3055072.8</v>
      </c>
      <c r="C27" s="30">
        <v>7525000</v>
      </c>
      <c r="D27" s="30">
        <v>7525000</v>
      </c>
      <c r="E27" s="30">
        <v>4062224.92</v>
      </c>
      <c r="F27" s="30">
        <f t="shared" si="0"/>
        <v>132.96655058432651</v>
      </c>
      <c r="G27" s="112">
        <f t="shared" si="2"/>
        <v>53.983055415282386</v>
      </c>
    </row>
    <row r="28" spans="1:7" ht="12.75" x14ac:dyDescent="0.2">
      <c r="A28" s="80" t="s">
        <v>136</v>
      </c>
      <c r="B28" s="30">
        <v>193664.41</v>
      </c>
      <c r="C28" s="30">
        <v>195102</v>
      </c>
      <c r="D28" s="30">
        <v>195102</v>
      </c>
      <c r="E28" s="30">
        <v>20172</v>
      </c>
      <c r="F28" s="30">
        <f t="shared" si="0"/>
        <v>10.415956137733309</v>
      </c>
      <c r="G28" s="112">
        <f t="shared" si="2"/>
        <v>10.339207183934557</v>
      </c>
    </row>
    <row r="29" spans="1:7" ht="12.75" x14ac:dyDescent="0.2">
      <c r="A29" s="80" t="s">
        <v>137</v>
      </c>
      <c r="B29" s="30">
        <f>B30+B31</f>
        <v>76752.87000000001</v>
      </c>
      <c r="C29" s="30">
        <f>C30+C31</f>
        <v>178000</v>
      </c>
      <c r="D29" s="30">
        <f>D30+D31</f>
        <v>178000</v>
      </c>
      <c r="E29" s="30">
        <f>E30+E31</f>
        <v>94634.670000000013</v>
      </c>
      <c r="F29" s="30">
        <f t="shared" si="0"/>
        <v>123.29789101045994</v>
      </c>
      <c r="G29" s="112">
        <f t="shared" si="2"/>
        <v>53.16554494382023</v>
      </c>
    </row>
    <row r="30" spans="1:7" ht="12.75" x14ac:dyDescent="0.2">
      <c r="A30" s="80" t="s">
        <v>138</v>
      </c>
      <c r="B30" s="30">
        <v>72431.91</v>
      </c>
      <c r="C30" s="30">
        <v>173000</v>
      </c>
      <c r="D30" s="30">
        <v>173000</v>
      </c>
      <c r="E30" s="30">
        <v>93442.35</v>
      </c>
      <c r="F30" s="30">
        <f t="shared" si="0"/>
        <v>129.0071599658217</v>
      </c>
      <c r="G30" s="112">
        <f t="shared" si="2"/>
        <v>54.012919075144517</v>
      </c>
    </row>
    <row r="31" spans="1:7" ht="12.75" x14ac:dyDescent="0.2">
      <c r="A31" s="80" t="s">
        <v>139</v>
      </c>
      <c r="B31" s="30">
        <v>4320.96</v>
      </c>
      <c r="C31" s="30">
        <v>5000</v>
      </c>
      <c r="D31" s="30">
        <v>5000</v>
      </c>
      <c r="E31" s="30">
        <v>1192.32</v>
      </c>
      <c r="F31" s="30">
        <f>E31/B31*100</f>
        <v>27.593868029326813</v>
      </c>
      <c r="G31" s="112">
        <f t="shared" si="2"/>
        <v>23.846399999999999</v>
      </c>
    </row>
    <row r="32" spans="1:7" ht="12.75" x14ac:dyDescent="0.2">
      <c r="A32" s="80" t="s">
        <v>140</v>
      </c>
      <c r="B32" s="30">
        <f>B33</f>
        <v>781.25</v>
      </c>
      <c r="C32" s="30">
        <f>SUM(C33)</f>
        <v>2000</v>
      </c>
      <c r="D32" s="30">
        <f>SUM(D33)</f>
        <v>2000</v>
      </c>
      <c r="E32" s="30">
        <f>E33</f>
        <v>0</v>
      </c>
      <c r="F32" s="30"/>
      <c r="G32" s="112"/>
    </row>
    <row r="33" spans="1:7" ht="12.75" x14ac:dyDescent="0.2">
      <c r="A33" s="80" t="s">
        <v>141</v>
      </c>
      <c r="B33" s="30">
        <v>781.25</v>
      </c>
      <c r="C33" s="30">
        <v>2000</v>
      </c>
      <c r="D33" s="30">
        <v>2000</v>
      </c>
      <c r="E33" s="30">
        <v>0</v>
      </c>
      <c r="F33" s="30"/>
      <c r="G33" s="112"/>
    </row>
    <row r="34" spans="1:7" ht="38.25" x14ac:dyDescent="0.2">
      <c r="A34" s="80" t="s">
        <v>142</v>
      </c>
      <c r="B34" s="113">
        <f>B35</f>
        <v>11518.05</v>
      </c>
      <c r="C34" s="113">
        <f>C35</f>
        <v>22000</v>
      </c>
      <c r="D34" s="113">
        <f>D35</f>
        <v>22000</v>
      </c>
      <c r="E34" s="113">
        <f>E35</f>
        <v>22823.62</v>
      </c>
      <c r="F34" s="113">
        <f t="shared" si="0"/>
        <v>198.1552432920503</v>
      </c>
      <c r="G34" s="114">
        <f>E34/D34*100</f>
        <v>103.74372727272727</v>
      </c>
    </row>
    <row r="35" spans="1:7" ht="13.5" thickBot="1" x14ac:dyDescent="0.25">
      <c r="A35" s="119" t="s">
        <v>143</v>
      </c>
      <c r="B35" s="120">
        <v>11518.05</v>
      </c>
      <c r="C35" s="100">
        <v>22000</v>
      </c>
      <c r="D35" s="100">
        <v>22000</v>
      </c>
      <c r="E35" s="100">
        <v>22823.62</v>
      </c>
      <c r="F35" s="100">
        <f t="shared" si="0"/>
        <v>198.1552432920503</v>
      </c>
      <c r="G35" s="121">
        <f>E35/D35*100</f>
        <v>103.74372727272727</v>
      </c>
    </row>
  </sheetData>
  <mergeCells count="1">
    <mergeCell ref="A2:G2"/>
  </mergeCells>
  <pageMargins left="0.7" right="0.7" top="0.34" bottom="0.32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9859-49F1-42EB-AA83-7EEE2836DA21}">
  <dimension ref="A1:G11"/>
  <sheetViews>
    <sheetView workbookViewId="0">
      <selection activeCell="A9" sqref="A9"/>
    </sheetView>
  </sheetViews>
  <sheetFormatPr defaultRowHeight="11.25" x14ac:dyDescent="0.15"/>
  <cols>
    <col min="1" max="1" width="32.42578125" style="9" bestFit="1" customWidth="1"/>
    <col min="2" max="2" width="15.5703125" style="9" customWidth="1"/>
    <col min="3" max="3" width="15.85546875" style="9" customWidth="1"/>
    <col min="4" max="4" width="16" style="9" customWidth="1"/>
    <col min="5" max="5" width="15.7109375" style="9" customWidth="1"/>
    <col min="6" max="6" width="12.28515625" style="9" customWidth="1"/>
    <col min="7" max="7" width="12.5703125" style="9" customWidth="1"/>
    <col min="8" max="16384" width="9.140625" style="9"/>
  </cols>
  <sheetData>
    <row r="1" spans="1:7" ht="14.25" x14ac:dyDescent="0.2">
      <c r="A1" s="268" t="s">
        <v>201</v>
      </c>
      <c r="B1" s="268"/>
      <c r="C1" s="268"/>
      <c r="D1" s="268"/>
      <c r="E1" s="268"/>
      <c r="F1" s="268"/>
      <c r="G1" s="268"/>
    </row>
    <row r="2" spans="1:7" ht="16.5" thickBot="1" x14ac:dyDescent="0.3">
      <c r="A2" s="104"/>
      <c r="B2" s="104"/>
      <c r="C2" s="104"/>
      <c r="D2" s="104"/>
      <c r="E2" s="104"/>
      <c r="F2" s="104"/>
      <c r="G2" s="104"/>
    </row>
    <row r="3" spans="1:7" ht="39" thickBot="1" x14ac:dyDescent="0.2">
      <c r="A3" s="216" t="s">
        <v>144</v>
      </c>
      <c r="B3" s="105" t="s">
        <v>224</v>
      </c>
      <c r="C3" s="105" t="s">
        <v>222</v>
      </c>
      <c r="D3" s="105" t="s">
        <v>213</v>
      </c>
      <c r="E3" s="11" t="s">
        <v>223</v>
      </c>
      <c r="F3" s="105" t="s">
        <v>5</v>
      </c>
      <c r="G3" s="106" t="s">
        <v>5</v>
      </c>
    </row>
    <row r="4" spans="1:7" ht="21" x14ac:dyDescent="0.15">
      <c r="A4" s="122">
        <v>1</v>
      </c>
      <c r="B4" s="123">
        <v>2</v>
      </c>
      <c r="C4" s="123">
        <v>3</v>
      </c>
      <c r="D4" s="123">
        <v>4</v>
      </c>
      <c r="E4" s="123">
        <v>5</v>
      </c>
      <c r="F4" s="123" t="s">
        <v>6</v>
      </c>
      <c r="G4" s="124" t="s">
        <v>7</v>
      </c>
    </row>
    <row r="5" spans="1:7" ht="12.75" x14ac:dyDescent="0.15">
      <c r="A5" s="125" t="s">
        <v>62</v>
      </c>
      <c r="B5" s="126">
        <f>B6+B8</f>
        <v>3553014.81</v>
      </c>
      <c r="C5" s="127">
        <f>C6+C8</f>
        <v>8736180</v>
      </c>
      <c r="D5" s="258">
        <f>D6+D8</f>
        <v>8736180</v>
      </c>
      <c r="E5" s="128">
        <f>E6+E8</f>
        <v>4286139.54</v>
      </c>
      <c r="F5" s="129">
        <f t="shared" ref="F5:F10" si="0">E5/B5*100</f>
        <v>120.63387768428693</v>
      </c>
      <c r="G5" s="130">
        <f t="shared" ref="G5:G10" si="1">E5/D5*100</f>
        <v>49.061941718233825</v>
      </c>
    </row>
    <row r="6" spans="1:7" s="132" customFormat="1" ht="25.5" x14ac:dyDescent="0.2">
      <c r="A6" s="78" t="s">
        <v>145</v>
      </c>
      <c r="B6" s="74">
        <f>B7</f>
        <v>0</v>
      </c>
      <c r="C6" s="74">
        <f>C7</f>
        <v>4500</v>
      </c>
      <c r="D6" s="257">
        <f>D7</f>
        <v>4500</v>
      </c>
      <c r="E6" s="74">
        <f>E7</f>
        <v>0</v>
      </c>
      <c r="F6" s="131">
        <v>0</v>
      </c>
      <c r="G6" s="32">
        <f t="shared" si="1"/>
        <v>0</v>
      </c>
    </row>
    <row r="7" spans="1:7" ht="12.75" x14ac:dyDescent="0.2">
      <c r="A7" s="133" t="s">
        <v>146</v>
      </c>
      <c r="B7" s="30">
        <v>0</v>
      </c>
      <c r="C7" s="30">
        <v>4500</v>
      </c>
      <c r="D7" s="30">
        <v>4500</v>
      </c>
      <c r="E7" s="30">
        <v>0</v>
      </c>
      <c r="F7" s="31">
        <v>0</v>
      </c>
      <c r="G7" s="32">
        <f t="shared" si="1"/>
        <v>0</v>
      </c>
    </row>
    <row r="8" spans="1:7" s="132" customFormat="1" ht="12.75" x14ac:dyDescent="0.2">
      <c r="A8" s="78" t="s">
        <v>147</v>
      </c>
      <c r="B8" s="74">
        <f>B9+B10</f>
        <v>3553014.81</v>
      </c>
      <c r="C8" s="74">
        <f>C9+C10</f>
        <v>8731680</v>
      </c>
      <c r="D8" s="74">
        <f>D9+D10</f>
        <v>8731680</v>
      </c>
      <c r="E8" s="74">
        <f>E9+E10</f>
        <v>4286139.54</v>
      </c>
      <c r="F8" s="131">
        <f t="shared" si="0"/>
        <v>120.63387768428693</v>
      </c>
      <c r="G8" s="32">
        <f t="shared" si="1"/>
        <v>49.087226513110885</v>
      </c>
    </row>
    <row r="9" spans="1:7" ht="12.75" x14ac:dyDescent="0.2">
      <c r="A9" s="133" t="s">
        <v>148</v>
      </c>
      <c r="B9" s="30">
        <v>3015471.58</v>
      </c>
      <c r="C9" s="30">
        <v>7504680</v>
      </c>
      <c r="D9" s="30">
        <v>7504680</v>
      </c>
      <c r="E9" s="30">
        <v>3828764.29</v>
      </c>
      <c r="F9" s="31">
        <f t="shared" si="0"/>
        <v>126.97066407105717</v>
      </c>
      <c r="G9" s="32">
        <f t="shared" si="1"/>
        <v>51.018355079763566</v>
      </c>
    </row>
    <row r="10" spans="1:7" ht="26.25" thickBot="1" x14ac:dyDescent="0.25">
      <c r="A10" s="134" t="s">
        <v>149</v>
      </c>
      <c r="B10" s="135">
        <v>537543.23</v>
      </c>
      <c r="C10" s="135">
        <v>1227000</v>
      </c>
      <c r="D10" s="135">
        <v>1227000</v>
      </c>
      <c r="E10" s="135">
        <v>457375.25</v>
      </c>
      <c r="F10" s="136">
        <f t="shared" si="0"/>
        <v>85.086226460335112</v>
      </c>
      <c r="G10" s="137">
        <f t="shared" si="1"/>
        <v>37.275896495517522</v>
      </c>
    </row>
    <row r="11" spans="1:7" x14ac:dyDescent="0.15">
      <c r="A11" s="274"/>
      <c r="B11" s="275"/>
      <c r="C11" s="275"/>
      <c r="D11" s="275"/>
      <c r="E11" s="275"/>
      <c r="F11" s="275"/>
      <c r="G11" s="275"/>
    </row>
  </sheetData>
  <mergeCells count="2">
    <mergeCell ref="A1:G1"/>
    <mergeCell ref="A11:G11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0E8B6-B47D-417B-8F68-A580CA289931}">
  <sheetPr>
    <pageSetUpPr fitToPage="1"/>
  </sheetPr>
  <dimension ref="A1:G26"/>
  <sheetViews>
    <sheetView workbookViewId="0">
      <selection activeCell="A10" sqref="A10"/>
    </sheetView>
  </sheetViews>
  <sheetFormatPr defaultColWidth="9.140625" defaultRowHeight="12.75" x14ac:dyDescent="0.2"/>
  <cols>
    <col min="1" max="1" width="73.7109375" style="132" customWidth="1"/>
    <col min="2" max="3" width="17.28515625" style="132" customWidth="1"/>
    <col min="4" max="4" width="17.7109375" style="132" customWidth="1"/>
    <col min="5" max="5" width="17.28515625" style="132" customWidth="1"/>
    <col min="6" max="6" width="11.140625" style="132" bestFit="1" customWidth="1"/>
    <col min="7" max="7" width="10" style="132" bestFit="1" customWidth="1"/>
    <col min="8" max="16384" width="9.140625" style="132"/>
  </cols>
  <sheetData>
    <row r="1" spans="1:7" s="140" customFormat="1" ht="15" x14ac:dyDescent="0.2">
      <c r="A1" s="217" t="s">
        <v>150</v>
      </c>
      <c r="B1" s="138"/>
      <c r="C1" s="138"/>
      <c r="D1" s="138"/>
      <c r="E1" s="138"/>
      <c r="F1" s="138"/>
      <c r="G1" s="139"/>
    </row>
    <row r="2" spans="1:7" x14ac:dyDescent="0.2">
      <c r="A2" s="141"/>
      <c r="B2" s="141"/>
      <c r="C2" s="141"/>
      <c r="D2" s="141"/>
      <c r="E2" s="141"/>
      <c r="F2" s="141"/>
      <c r="G2" s="141"/>
    </row>
    <row r="3" spans="1:7" s="140" customFormat="1" ht="15" x14ac:dyDescent="0.2">
      <c r="A3" s="276" t="s">
        <v>151</v>
      </c>
      <c r="B3" s="276"/>
      <c r="C3" s="276"/>
      <c r="D3" s="276"/>
      <c r="E3" s="276"/>
      <c r="F3" s="276"/>
      <c r="G3" s="276"/>
    </row>
    <row r="4" spans="1:7" ht="13.5" thickBot="1" x14ac:dyDescent="0.25">
      <c r="A4" s="142"/>
      <c r="B4" s="142"/>
      <c r="C4" s="142"/>
      <c r="D4" s="142"/>
      <c r="E4" s="142"/>
      <c r="F4" s="142"/>
      <c r="G4" s="142"/>
    </row>
    <row r="5" spans="1:7" ht="39" thickBot="1" x14ac:dyDescent="0.25">
      <c r="A5" s="218" t="s">
        <v>152</v>
      </c>
      <c r="B5" s="105" t="s">
        <v>224</v>
      </c>
      <c r="C5" s="105" t="s">
        <v>222</v>
      </c>
      <c r="D5" s="105" t="s">
        <v>225</v>
      </c>
      <c r="E5" s="11" t="s">
        <v>223</v>
      </c>
      <c r="F5" s="143" t="s">
        <v>153</v>
      </c>
      <c r="G5" s="219" t="s">
        <v>154</v>
      </c>
    </row>
    <row r="6" spans="1:7" s="145" customFormat="1" ht="11.25" x14ac:dyDescent="0.2">
      <c r="A6" s="220">
        <v>1</v>
      </c>
      <c r="B6" s="144">
        <v>2</v>
      </c>
      <c r="C6" s="220">
        <v>3</v>
      </c>
      <c r="D6" s="144">
        <v>4</v>
      </c>
      <c r="E6" s="220">
        <v>5</v>
      </c>
      <c r="F6" s="144" t="s">
        <v>6</v>
      </c>
      <c r="G6" s="220" t="s">
        <v>7</v>
      </c>
    </row>
    <row r="7" spans="1:7" x14ac:dyDescent="0.2">
      <c r="A7" s="237" t="s">
        <v>17</v>
      </c>
      <c r="B7" s="230"/>
      <c r="C7" s="231"/>
      <c r="D7" s="230"/>
      <c r="E7" s="231"/>
      <c r="F7" s="232"/>
      <c r="G7" s="233"/>
    </row>
    <row r="8" spans="1:7" x14ac:dyDescent="0.2">
      <c r="A8" s="221" t="s">
        <v>155</v>
      </c>
      <c r="B8" s="222">
        <f>B9+B11</f>
        <v>0</v>
      </c>
      <c r="C8" s="222">
        <f t="shared" ref="C8:E8" si="0">C9+C11</f>
        <v>0</v>
      </c>
      <c r="D8" s="222">
        <f t="shared" si="0"/>
        <v>0</v>
      </c>
      <c r="E8" s="222">
        <f t="shared" si="0"/>
        <v>0</v>
      </c>
      <c r="F8" s="223" t="str">
        <f>IFERROR(E8/B8*100,"-")</f>
        <v>-</v>
      </c>
      <c r="G8" s="223" t="str">
        <f>IFERROR(E8/D8*100,"-")</f>
        <v>-</v>
      </c>
    </row>
    <row r="9" spans="1:7" ht="25.5" x14ac:dyDescent="0.2">
      <c r="A9" s="224" t="s">
        <v>156</v>
      </c>
      <c r="B9" s="222">
        <f>B10</f>
        <v>0</v>
      </c>
      <c r="C9" s="222">
        <f t="shared" ref="C9:E9" si="1">C10</f>
        <v>0</v>
      </c>
      <c r="D9" s="222">
        <f t="shared" si="1"/>
        <v>0</v>
      </c>
      <c r="E9" s="222">
        <f t="shared" si="1"/>
        <v>0</v>
      </c>
      <c r="F9" s="223" t="str">
        <f t="shared" ref="F9:F22" si="2">IFERROR(E9/B9*100,"-")</f>
        <v>-</v>
      </c>
      <c r="G9" s="223" t="str">
        <f t="shared" ref="G9:G22" si="3">IFERROR(E9/D9*100,"-")</f>
        <v>-</v>
      </c>
    </row>
    <row r="10" spans="1:7" s="148" customFormat="1" x14ac:dyDescent="0.2">
      <c r="A10" s="225" t="s">
        <v>157</v>
      </c>
      <c r="B10" s="226">
        <v>0</v>
      </c>
      <c r="C10" s="226">
        <v>0</v>
      </c>
      <c r="D10" s="226">
        <v>0</v>
      </c>
      <c r="E10" s="226">
        <v>0</v>
      </c>
      <c r="F10" s="227" t="str">
        <f t="shared" si="2"/>
        <v>-</v>
      </c>
      <c r="G10" s="223" t="str">
        <f t="shared" si="3"/>
        <v>-</v>
      </c>
    </row>
    <row r="11" spans="1:7" s="148" customFormat="1" ht="25.5" x14ac:dyDescent="0.2">
      <c r="A11" s="224" t="s">
        <v>158</v>
      </c>
      <c r="B11" s="222">
        <f>B12</f>
        <v>0</v>
      </c>
      <c r="C11" s="222">
        <f t="shared" ref="C11:E11" si="4">C12</f>
        <v>0</v>
      </c>
      <c r="D11" s="222">
        <f t="shared" si="4"/>
        <v>0</v>
      </c>
      <c r="E11" s="222">
        <f t="shared" si="4"/>
        <v>0</v>
      </c>
      <c r="F11" s="223" t="str">
        <f t="shared" si="2"/>
        <v>-</v>
      </c>
      <c r="G11" s="223" t="str">
        <f t="shared" si="3"/>
        <v>-</v>
      </c>
    </row>
    <row r="12" spans="1:7" x14ac:dyDescent="0.2">
      <c r="A12" s="225" t="s">
        <v>159</v>
      </c>
      <c r="B12" s="226">
        <v>0</v>
      </c>
      <c r="C12" s="147">
        <v>0</v>
      </c>
      <c r="D12" s="226">
        <v>0</v>
      </c>
      <c r="E12" s="147">
        <v>0</v>
      </c>
      <c r="F12" s="227" t="str">
        <f t="shared" si="2"/>
        <v>-</v>
      </c>
      <c r="G12" s="223" t="str">
        <f t="shared" si="3"/>
        <v>-</v>
      </c>
    </row>
    <row r="13" spans="1:7" x14ac:dyDescent="0.2">
      <c r="A13" s="221" t="s">
        <v>160</v>
      </c>
      <c r="B13" s="149">
        <f>B8</f>
        <v>0</v>
      </c>
      <c r="C13" s="222">
        <f>C8</f>
        <v>0</v>
      </c>
      <c r="D13" s="149">
        <f>D8</f>
        <v>0</v>
      </c>
      <c r="E13" s="222">
        <f>E8</f>
        <v>0</v>
      </c>
      <c r="F13" s="150" t="str">
        <f t="shared" si="2"/>
        <v>-</v>
      </c>
      <c r="G13" s="223" t="str">
        <f t="shared" si="3"/>
        <v>-</v>
      </c>
    </row>
    <row r="14" spans="1:7" x14ac:dyDescent="0.2">
      <c r="A14" s="151"/>
      <c r="B14" s="152"/>
      <c r="C14" s="152"/>
      <c r="D14" s="152"/>
      <c r="E14" s="152"/>
      <c r="F14" s="153"/>
      <c r="G14" s="154"/>
    </row>
    <row r="15" spans="1:7" x14ac:dyDescent="0.2">
      <c r="A15" s="237" t="s">
        <v>18</v>
      </c>
      <c r="B15" s="234"/>
      <c r="C15" s="234"/>
      <c r="D15" s="234"/>
      <c r="E15" s="234"/>
      <c r="F15" s="235" t="str">
        <f t="shared" si="2"/>
        <v>-</v>
      </c>
      <c r="G15" s="235" t="str">
        <f t="shared" si="3"/>
        <v>-</v>
      </c>
    </row>
    <row r="16" spans="1:7" x14ac:dyDescent="0.2">
      <c r="A16" s="221" t="s">
        <v>161</v>
      </c>
      <c r="B16" s="222">
        <f>B17+B19</f>
        <v>0</v>
      </c>
      <c r="C16" s="222">
        <f t="shared" ref="C16:E16" si="5">C17+C19</f>
        <v>0</v>
      </c>
      <c r="D16" s="222">
        <f t="shared" si="5"/>
        <v>0</v>
      </c>
      <c r="E16" s="222">
        <f t="shared" si="5"/>
        <v>0</v>
      </c>
      <c r="F16" s="223" t="str">
        <f t="shared" si="2"/>
        <v>-</v>
      </c>
      <c r="G16" s="223" t="str">
        <f t="shared" si="3"/>
        <v>-</v>
      </c>
    </row>
    <row r="17" spans="1:7" ht="25.5" x14ac:dyDescent="0.2">
      <c r="A17" s="224" t="s">
        <v>162</v>
      </c>
      <c r="B17" s="222">
        <f>B18</f>
        <v>0</v>
      </c>
      <c r="C17" s="222">
        <f t="shared" ref="C17:E17" si="6">C18</f>
        <v>0</v>
      </c>
      <c r="D17" s="222">
        <f t="shared" si="6"/>
        <v>0</v>
      </c>
      <c r="E17" s="222">
        <f t="shared" si="6"/>
        <v>0</v>
      </c>
      <c r="F17" s="223" t="str">
        <f t="shared" si="2"/>
        <v>-</v>
      </c>
      <c r="G17" s="223" t="str">
        <f t="shared" si="3"/>
        <v>-</v>
      </c>
    </row>
    <row r="18" spans="1:7" x14ac:dyDescent="0.2">
      <c r="A18" s="225" t="s">
        <v>163</v>
      </c>
      <c r="B18" s="226">
        <v>0</v>
      </c>
      <c r="C18" s="226">
        <v>0</v>
      </c>
      <c r="D18" s="226">
        <v>0</v>
      </c>
      <c r="E18" s="226">
        <v>0</v>
      </c>
      <c r="F18" s="227" t="str">
        <f t="shared" si="2"/>
        <v>-</v>
      </c>
      <c r="G18" s="223" t="str">
        <f t="shared" si="3"/>
        <v>-</v>
      </c>
    </row>
    <row r="19" spans="1:7" s="148" customFormat="1" ht="25.5" x14ac:dyDescent="0.2">
      <c r="A19" s="224" t="s">
        <v>164</v>
      </c>
      <c r="B19" s="222">
        <f>B20+B21</f>
        <v>0</v>
      </c>
      <c r="C19" s="222">
        <f t="shared" ref="C19:E19" si="7">C20+C21</f>
        <v>0</v>
      </c>
      <c r="D19" s="222">
        <f t="shared" si="7"/>
        <v>0</v>
      </c>
      <c r="E19" s="222">
        <f t="shared" si="7"/>
        <v>0</v>
      </c>
      <c r="F19" s="223" t="str">
        <f t="shared" si="2"/>
        <v>-</v>
      </c>
      <c r="G19" s="223" t="str">
        <f t="shared" si="3"/>
        <v>-</v>
      </c>
    </row>
    <row r="20" spans="1:7" ht="25.5" x14ac:dyDescent="0.2">
      <c r="A20" s="225" t="s">
        <v>165</v>
      </c>
      <c r="B20" s="226">
        <v>0</v>
      </c>
      <c r="C20" s="226">
        <v>0</v>
      </c>
      <c r="D20" s="226">
        <v>0</v>
      </c>
      <c r="E20" s="226">
        <v>0</v>
      </c>
      <c r="F20" s="227" t="str">
        <f t="shared" si="2"/>
        <v>-</v>
      </c>
      <c r="G20" s="223" t="str">
        <f t="shared" si="3"/>
        <v>-</v>
      </c>
    </row>
    <row r="21" spans="1:7" ht="25.5" x14ac:dyDescent="0.2">
      <c r="A21" s="236" t="s">
        <v>166</v>
      </c>
      <c r="B21" s="226">
        <v>0</v>
      </c>
      <c r="C21" s="226">
        <v>0</v>
      </c>
      <c r="D21" s="226">
        <v>0</v>
      </c>
      <c r="E21" s="226">
        <v>0</v>
      </c>
      <c r="F21" s="227" t="str">
        <f t="shared" si="2"/>
        <v>-</v>
      </c>
      <c r="G21" s="223" t="str">
        <f t="shared" si="3"/>
        <v>-</v>
      </c>
    </row>
    <row r="22" spans="1:7" x14ac:dyDescent="0.2">
      <c r="A22" s="221" t="s">
        <v>167</v>
      </c>
      <c r="B22" s="149">
        <f>B16</f>
        <v>0</v>
      </c>
      <c r="C22" s="222">
        <f t="shared" ref="C22:E22" si="8">C16</f>
        <v>0</v>
      </c>
      <c r="D22" s="149">
        <f t="shared" si="8"/>
        <v>0</v>
      </c>
      <c r="E22" s="222">
        <f t="shared" si="8"/>
        <v>0</v>
      </c>
      <c r="F22" s="150" t="str">
        <f t="shared" si="2"/>
        <v>-</v>
      </c>
      <c r="G22" s="223" t="str">
        <f t="shared" si="3"/>
        <v>-</v>
      </c>
    </row>
    <row r="23" spans="1:7" x14ac:dyDescent="0.2">
      <c r="B23" s="155"/>
      <c r="C23" s="155"/>
      <c r="D23" s="155"/>
      <c r="E23" s="155"/>
    </row>
    <row r="26" spans="1:7" x14ac:dyDescent="0.2">
      <c r="B26" s="155"/>
      <c r="C26" s="155"/>
      <c r="D26" s="155"/>
      <c r="E26" s="155"/>
      <c r="F26" s="155"/>
      <c r="G26" s="155"/>
    </row>
  </sheetData>
  <mergeCells count="1">
    <mergeCell ref="A3:G3"/>
  </mergeCells>
  <conditionalFormatting sqref="B10:E10">
    <cfRule type="containsBlanks" dxfId="8" priority="4">
      <formula>LEN(TRIM(B10))=0</formula>
    </cfRule>
  </conditionalFormatting>
  <conditionalFormatting sqref="B12:E12">
    <cfRule type="containsBlanks" dxfId="7" priority="3">
      <formula>LEN(TRIM(B12))=0</formula>
    </cfRule>
  </conditionalFormatting>
  <conditionalFormatting sqref="B18:E18">
    <cfRule type="containsBlanks" dxfId="6" priority="2">
      <formula>LEN(TRIM(B18))=0</formula>
    </cfRule>
  </conditionalFormatting>
  <conditionalFormatting sqref="B20:E21">
    <cfRule type="containsBlanks" dxfId="5" priority="1">
      <formula>LEN(TRIM(B20))=0</formula>
    </cfRule>
  </conditionalFormatting>
  <pageMargins left="0.51" right="0.42" top="0.75" bottom="0.75" header="0.3" footer="0.3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100F-EA83-44D0-8ADC-8F5669D78EDF}">
  <sheetPr>
    <pageSetUpPr fitToPage="1"/>
  </sheetPr>
  <dimension ref="A1:H23"/>
  <sheetViews>
    <sheetView workbookViewId="0">
      <selection activeCell="A11" sqref="A11"/>
    </sheetView>
  </sheetViews>
  <sheetFormatPr defaultColWidth="9.140625" defaultRowHeight="12.75" x14ac:dyDescent="0.2"/>
  <cols>
    <col min="1" max="1" width="63.28515625" style="132" customWidth="1"/>
    <col min="2" max="3" width="17.28515625" style="132" customWidth="1"/>
    <col min="4" max="4" width="17.7109375" style="132" customWidth="1"/>
    <col min="5" max="5" width="17.28515625" style="132" customWidth="1"/>
    <col min="6" max="6" width="11.140625" style="166" bestFit="1" customWidth="1"/>
    <col min="7" max="7" width="10" style="166" bestFit="1" customWidth="1"/>
    <col min="8" max="16384" width="9.140625" style="132"/>
  </cols>
  <sheetData>
    <row r="1" spans="1:8" s="140" customFormat="1" ht="15.75" x14ac:dyDescent="0.25">
      <c r="A1" s="277" t="s">
        <v>168</v>
      </c>
      <c r="B1" s="277"/>
      <c r="C1" s="277"/>
      <c r="D1" s="277"/>
      <c r="E1" s="277"/>
      <c r="F1" s="277"/>
      <c r="G1" s="277"/>
    </row>
    <row r="2" spans="1:8" ht="13.5" thickBot="1" x14ac:dyDescent="0.25">
      <c r="A2" s="142"/>
      <c r="B2" s="142"/>
      <c r="C2" s="142"/>
      <c r="D2" s="142"/>
      <c r="E2" s="142"/>
      <c r="F2" s="156"/>
      <c r="G2" s="156"/>
    </row>
    <row r="3" spans="1:8" ht="39" thickBot="1" x14ac:dyDescent="0.25">
      <c r="A3" s="218" t="s">
        <v>128</v>
      </c>
      <c r="B3" s="105" t="s">
        <v>224</v>
      </c>
      <c r="C3" s="105" t="s">
        <v>222</v>
      </c>
      <c r="D3" s="105" t="s">
        <v>225</v>
      </c>
      <c r="E3" s="11" t="s">
        <v>223</v>
      </c>
      <c r="F3" s="143" t="s">
        <v>153</v>
      </c>
      <c r="G3" s="219" t="s">
        <v>154</v>
      </c>
    </row>
    <row r="4" spans="1:8" s="145" customFormat="1" ht="11.25" x14ac:dyDescent="0.2">
      <c r="A4" s="220">
        <v>1</v>
      </c>
      <c r="B4" s="144">
        <v>2</v>
      </c>
      <c r="C4" s="220">
        <v>3</v>
      </c>
      <c r="D4" s="144">
        <v>4</v>
      </c>
      <c r="E4" s="220">
        <v>5</v>
      </c>
      <c r="F4" s="157" t="s">
        <v>6</v>
      </c>
      <c r="G4" s="238" t="s">
        <v>7</v>
      </c>
    </row>
    <row r="5" spans="1:8" x14ac:dyDescent="0.2">
      <c r="A5" s="237" t="s">
        <v>169</v>
      </c>
      <c r="B5" s="229"/>
      <c r="C5" s="229"/>
      <c r="D5" s="229"/>
      <c r="E5" s="229"/>
      <c r="F5" s="239"/>
      <c r="G5" s="239"/>
    </row>
    <row r="6" spans="1:8" x14ac:dyDescent="0.2">
      <c r="A6" s="224" t="s">
        <v>130</v>
      </c>
      <c r="B6" s="240">
        <f>B7</f>
        <v>0</v>
      </c>
      <c r="C6" s="240">
        <f t="shared" ref="C6:E6" si="0">C7</f>
        <v>0</v>
      </c>
      <c r="D6" s="240">
        <f t="shared" si="0"/>
        <v>0</v>
      </c>
      <c r="E6" s="240">
        <f t="shared" si="0"/>
        <v>0</v>
      </c>
      <c r="F6" s="242" t="str">
        <f>IFERROR(E6/B6*100,"-")</f>
        <v>-</v>
      </c>
      <c r="G6" s="242" t="str">
        <f>IFERROR(E6/D6*100,"-")</f>
        <v>-</v>
      </c>
      <c r="H6" s="160"/>
    </row>
    <row r="7" spans="1:8" x14ac:dyDescent="0.2">
      <c r="A7" s="225" t="s">
        <v>131</v>
      </c>
      <c r="B7" s="241">
        <v>0</v>
      </c>
      <c r="C7" s="241">
        <v>0</v>
      </c>
      <c r="D7" s="241">
        <v>0</v>
      </c>
      <c r="E7" s="241">
        <v>0</v>
      </c>
      <c r="F7" s="243" t="str">
        <f t="shared" ref="F7:F12" si="1">IFERROR(E7/B7*100,"-")</f>
        <v>-</v>
      </c>
      <c r="G7" s="243" t="str">
        <f t="shared" ref="G7:G12" si="2">IFERROR(E7/D7*100,"-")</f>
        <v>-</v>
      </c>
    </row>
    <row r="8" spans="1:8" x14ac:dyDescent="0.2">
      <c r="A8" s="224" t="s">
        <v>134</v>
      </c>
      <c r="B8" s="240">
        <f>B9</f>
        <v>0</v>
      </c>
      <c r="C8" s="240">
        <f t="shared" ref="C8:E8" si="3">C9</f>
        <v>0</v>
      </c>
      <c r="D8" s="240">
        <f t="shared" si="3"/>
        <v>0</v>
      </c>
      <c r="E8" s="240">
        <f t="shared" si="3"/>
        <v>0</v>
      </c>
      <c r="F8" s="242" t="str">
        <f t="shared" si="1"/>
        <v>-</v>
      </c>
      <c r="G8" s="242" t="str">
        <f t="shared" si="2"/>
        <v>-</v>
      </c>
    </row>
    <row r="9" spans="1:8" x14ac:dyDescent="0.2">
      <c r="A9" s="225" t="s">
        <v>135</v>
      </c>
      <c r="B9" s="241">
        <v>0</v>
      </c>
      <c r="C9" s="241">
        <v>0</v>
      </c>
      <c r="D9" s="241">
        <v>0</v>
      </c>
      <c r="E9" s="241">
        <v>0</v>
      </c>
      <c r="F9" s="243" t="str">
        <f t="shared" si="1"/>
        <v>-</v>
      </c>
      <c r="G9" s="243" t="str">
        <f t="shared" si="2"/>
        <v>-</v>
      </c>
    </row>
    <row r="10" spans="1:8" x14ac:dyDescent="0.2">
      <c r="A10" s="224" t="s">
        <v>170</v>
      </c>
      <c r="B10" s="240">
        <f>B11</f>
        <v>0</v>
      </c>
      <c r="C10" s="240">
        <f t="shared" ref="C10:E10" si="4">C11</f>
        <v>0</v>
      </c>
      <c r="D10" s="240">
        <f t="shared" si="4"/>
        <v>0</v>
      </c>
      <c r="E10" s="240">
        <f t="shared" si="4"/>
        <v>0</v>
      </c>
      <c r="F10" s="242" t="str">
        <f t="shared" si="1"/>
        <v>-</v>
      </c>
      <c r="G10" s="242" t="str">
        <f t="shared" si="2"/>
        <v>-</v>
      </c>
    </row>
    <row r="11" spans="1:8" x14ac:dyDescent="0.2">
      <c r="A11" s="225" t="s">
        <v>171</v>
      </c>
      <c r="B11" s="241">
        <v>0</v>
      </c>
      <c r="C11" s="241">
        <v>0</v>
      </c>
      <c r="D11" s="241">
        <v>0</v>
      </c>
      <c r="E11" s="241">
        <v>0</v>
      </c>
      <c r="F11" s="243" t="str">
        <f t="shared" si="1"/>
        <v>-</v>
      </c>
      <c r="G11" s="243" t="str">
        <f t="shared" si="2"/>
        <v>-</v>
      </c>
    </row>
    <row r="12" spans="1:8" x14ac:dyDescent="0.2">
      <c r="A12" s="221" t="s">
        <v>160</v>
      </c>
      <c r="B12" s="163">
        <f>B6+B8+B10</f>
        <v>0</v>
      </c>
      <c r="C12" s="240">
        <f>C6+C8+C10</f>
        <v>0</v>
      </c>
      <c r="D12" s="163">
        <f>D6+D8+D10</f>
        <v>0</v>
      </c>
      <c r="E12" s="240">
        <f>E6+E8+E10</f>
        <v>0</v>
      </c>
      <c r="F12" s="164" t="str">
        <f t="shared" si="1"/>
        <v>-</v>
      </c>
      <c r="G12" s="242" t="str">
        <f t="shared" si="2"/>
        <v>-</v>
      </c>
    </row>
    <row r="13" spans="1:8" x14ac:dyDescent="0.2">
      <c r="B13" s="165"/>
      <c r="C13" s="165"/>
      <c r="D13" s="165"/>
      <c r="E13" s="165"/>
    </row>
    <row r="14" spans="1:8" x14ac:dyDescent="0.2">
      <c r="B14" s="165"/>
      <c r="C14" s="165"/>
      <c r="D14" s="165"/>
      <c r="E14" s="165"/>
    </row>
    <row r="15" spans="1:8" x14ac:dyDescent="0.2">
      <c r="A15" s="237" t="s">
        <v>172</v>
      </c>
      <c r="B15" s="244"/>
      <c r="C15" s="244"/>
      <c r="D15" s="244"/>
      <c r="E15" s="244"/>
      <c r="F15" s="245"/>
      <c r="G15" s="245"/>
    </row>
    <row r="16" spans="1:8" x14ac:dyDescent="0.2">
      <c r="A16" s="224" t="s">
        <v>130</v>
      </c>
      <c r="B16" s="240">
        <f>B17</f>
        <v>0</v>
      </c>
      <c r="C16" s="240">
        <f t="shared" ref="C16:E16" si="5">C17</f>
        <v>0</v>
      </c>
      <c r="D16" s="240">
        <f t="shared" si="5"/>
        <v>0</v>
      </c>
      <c r="E16" s="240">
        <f t="shared" si="5"/>
        <v>0</v>
      </c>
      <c r="F16" s="242" t="str">
        <f t="shared" ref="F16:F21" si="6">IFERROR(E16/B16*100,"-")</f>
        <v>-</v>
      </c>
      <c r="G16" s="242" t="str">
        <f t="shared" ref="G16:G21" si="7">IFERROR(E16/D16*100,"-")</f>
        <v>-</v>
      </c>
    </row>
    <row r="17" spans="1:7" x14ac:dyDescent="0.2">
      <c r="A17" s="225" t="s">
        <v>131</v>
      </c>
      <c r="B17" s="241">
        <v>0</v>
      </c>
      <c r="C17" s="161">
        <v>0</v>
      </c>
      <c r="D17" s="241">
        <v>0</v>
      </c>
      <c r="E17" s="161">
        <v>0</v>
      </c>
      <c r="F17" s="243" t="str">
        <f t="shared" si="6"/>
        <v>-</v>
      </c>
      <c r="G17" s="243" t="str">
        <f t="shared" si="7"/>
        <v>-</v>
      </c>
    </row>
    <row r="18" spans="1:7" x14ac:dyDescent="0.2">
      <c r="A18" s="224" t="s">
        <v>134</v>
      </c>
      <c r="B18" s="240">
        <f>B19+B20</f>
        <v>0</v>
      </c>
      <c r="C18" s="240">
        <f t="shared" ref="C18:E18" si="8">C19+C20</f>
        <v>0</v>
      </c>
      <c r="D18" s="158">
        <f t="shared" si="8"/>
        <v>0</v>
      </c>
      <c r="E18" s="240">
        <f t="shared" si="8"/>
        <v>0</v>
      </c>
      <c r="F18" s="159" t="str">
        <f t="shared" si="6"/>
        <v>-</v>
      </c>
      <c r="G18" s="242" t="str">
        <f t="shared" si="7"/>
        <v>-</v>
      </c>
    </row>
    <row r="19" spans="1:7" x14ac:dyDescent="0.2">
      <c r="A19" s="225" t="s">
        <v>135</v>
      </c>
      <c r="B19" s="241">
        <v>0</v>
      </c>
      <c r="C19" s="161">
        <v>0</v>
      </c>
      <c r="D19" s="241">
        <v>0</v>
      </c>
      <c r="E19" s="161">
        <v>0</v>
      </c>
      <c r="F19" s="243" t="str">
        <f t="shared" si="6"/>
        <v>-</v>
      </c>
      <c r="G19" s="243" t="str">
        <f t="shared" si="7"/>
        <v>-</v>
      </c>
    </row>
    <row r="20" spans="1:7" x14ac:dyDescent="0.2">
      <c r="A20" s="225" t="s">
        <v>136</v>
      </c>
      <c r="B20" s="241">
        <v>0</v>
      </c>
      <c r="C20" s="241">
        <v>0</v>
      </c>
      <c r="D20" s="241">
        <v>0</v>
      </c>
      <c r="E20" s="241">
        <v>0</v>
      </c>
      <c r="F20" s="243" t="str">
        <f t="shared" si="6"/>
        <v>-</v>
      </c>
      <c r="G20" s="243" t="str">
        <f t="shared" si="7"/>
        <v>-</v>
      </c>
    </row>
    <row r="21" spans="1:7" x14ac:dyDescent="0.2">
      <c r="A21" s="221" t="s">
        <v>167</v>
      </c>
      <c r="B21" s="163">
        <f>B16+B18</f>
        <v>0</v>
      </c>
      <c r="C21" s="240">
        <f t="shared" ref="C21:E21" si="9">C16+C18</f>
        <v>0</v>
      </c>
      <c r="D21" s="163">
        <f t="shared" si="9"/>
        <v>0</v>
      </c>
      <c r="E21" s="240">
        <f t="shared" si="9"/>
        <v>0</v>
      </c>
      <c r="F21" s="164" t="str">
        <f t="shared" si="6"/>
        <v>-</v>
      </c>
      <c r="G21" s="242" t="str">
        <f t="shared" si="7"/>
        <v>-</v>
      </c>
    </row>
    <row r="22" spans="1:7" x14ac:dyDescent="0.2">
      <c r="A22" s="91"/>
      <c r="B22" s="92"/>
      <c r="C22" s="92"/>
      <c r="D22" s="92"/>
      <c r="E22" s="92"/>
      <c r="F22" s="162"/>
      <c r="G22" s="162"/>
    </row>
    <row r="23" spans="1:7" x14ac:dyDescent="0.2">
      <c r="A23" s="146"/>
      <c r="B23" s="158"/>
      <c r="C23" s="158"/>
      <c r="D23" s="158"/>
      <c r="E23" s="158"/>
      <c r="F23" s="159"/>
      <c r="G23" s="159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7:E17">
    <cfRule type="containsBlanks" dxfId="1" priority="2">
      <formula>LEN(TRIM(B17))=0</formula>
    </cfRule>
  </conditionalFormatting>
  <conditionalFormatting sqref="B19:E20">
    <cfRule type="containsBlanks" dxfId="0" priority="1">
      <formula>LEN(TRIM(B19))=0</formula>
    </cfRule>
  </conditionalFormatting>
  <pageMargins left="0.53" right="0.49" top="0.75" bottom="0.75" header="0.3" footer="0.3"/>
  <pageSetup paperSize="9" scale="83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830FC-221C-45EE-8EC2-CF0EC8802C60}">
  <sheetPr>
    <pageSetUpPr fitToPage="1"/>
  </sheetPr>
  <dimension ref="A1:E183"/>
  <sheetViews>
    <sheetView topLeftCell="A113" workbookViewId="0">
      <selection activeCell="A182" sqref="A182"/>
    </sheetView>
  </sheetViews>
  <sheetFormatPr defaultRowHeight="11.25" x14ac:dyDescent="0.15"/>
  <cols>
    <col min="1" max="1" width="73.7109375" style="9" customWidth="1"/>
    <col min="2" max="2" width="13.85546875" style="9" customWidth="1"/>
    <col min="3" max="3" width="14.5703125" style="9" customWidth="1"/>
    <col min="4" max="4" width="14.28515625" style="9" customWidth="1"/>
    <col min="5" max="5" width="14.140625" style="9" customWidth="1"/>
    <col min="6" max="16384" width="9.140625" style="9"/>
  </cols>
  <sheetData>
    <row r="1" spans="1:5" ht="12.75" x14ac:dyDescent="0.2">
      <c r="A1" s="280" t="s">
        <v>173</v>
      </c>
      <c r="B1" s="280"/>
      <c r="C1" s="280"/>
      <c r="D1" s="280"/>
      <c r="E1" s="280"/>
    </row>
    <row r="2" spans="1:5" ht="11.25" customHeight="1" x14ac:dyDescent="0.3">
      <c r="A2" s="167"/>
      <c r="B2" s="167"/>
      <c r="C2" s="167"/>
      <c r="D2" s="167"/>
      <c r="E2" s="168"/>
    </row>
    <row r="3" spans="1:5" ht="12.75" x14ac:dyDescent="0.2">
      <c r="A3" s="280" t="s">
        <v>174</v>
      </c>
      <c r="B3" s="280"/>
      <c r="C3" s="280"/>
      <c r="D3" s="280"/>
      <c r="E3" s="280"/>
    </row>
    <row r="4" spans="1:5" ht="34.5" customHeight="1" x14ac:dyDescent="0.25">
      <c r="A4" s="281" t="s">
        <v>175</v>
      </c>
      <c r="B4" s="282"/>
      <c r="C4" s="282"/>
      <c r="D4" s="282"/>
      <c r="E4" s="282"/>
    </row>
    <row r="5" spans="1:5" ht="8.25" customHeight="1" x14ac:dyDescent="0.25">
      <c r="A5" s="169"/>
      <c r="B5" s="169"/>
      <c r="C5" s="169"/>
      <c r="D5" s="169"/>
      <c r="E5" s="169"/>
    </row>
    <row r="6" spans="1:5" ht="18.75" customHeight="1" thickBot="1" x14ac:dyDescent="0.25">
      <c r="A6" s="283" t="s">
        <v>202</v>
      </c>
      <c r="B6" s="283"/>
      <c r="C6" s="283"/>
      <c r="D6" s="283"/>
      <c r="E6" s="283"/>
    </row>
    <row r="7" spans="1:5" ht="8.25" hidden="1" customHeight="1" thickBot="1" x14ac:dyDescent="0.3">
      <c r="A7" s="170"/>
      <c r="B7" s="170"/>
      <c r="C7" s="170"/>
      <c r="D7" s="170"/>
      <c r="E7" s="171"/>
    </row>
    <row r="8" spans="1:5" s="173" customFormat="1" ht="38.25" customHeight="1" thickBot="1" x14ac:dyDescent="0.2">
      <c r="A8" s="10" t="s">
        <v>4</v>
      </c>
      <c r="B8" s="12" t="s">
        <v>216</v>
      </c>
      <c r="C8" s="12" t="s">
        <v>226</v>
      </c>
      <c r="D8" s="11" t="s">
        <v>223</v>
      </c>
      <c r="E8" s="172" t="s">
        <v>153</v>
      </c>
    </row>
    <row r="9" spans="1:5" s="173" customFormat="1" ht="11.25" customHeight="1" x14ac:dyDescent="0.15">
      <c r="A9" s="107">
        <v>1</v>
      </c>
      <c r="B9" s="174">
        <v>2</v>
      </c>
      <c r="C9" s="175">
        <v>3</v>
      </c>
      <c r="D9" s="174">
        <v>4</v>
      </c>
      <c r="E9" s="18" t="s">
        <v>176</v>
      </c>
    </row>
    <row r="10" spans="1:5" s="173" customFormat="1" ht="12.75" x14ac:dyDescent="0.2">
      <c r="A10" s="176" t="s">
        <v>177</v>
      </c>
      <c r="B10" s="177">
        <f t="shared" ref="B10:D12" si="0">B11</f>
        <v>8736180</v>
      </c>
      <c r="C10" s="177">
        <f t="shared" si="0"/>
        <v>8736180</v>
      </c>
      <c r="D10" s="177">
        <f t="shared" si="0"/>
        <v>4286139.54</v>
      </c>
      <c r="E10" s="178">
        <f>D10/C10*100</f>
        <v>49.061941718233825</v>
      </c>
    </row>
    <row r="11" spans="1:5" s="173" customFormat="1" ht="25.5" x14ac:dyDescent="0.2">
      <c r="A11" s="179" t="s">
        <v>178</v>
      </c>
      <c r="B11" s="180">
        <f t="shared" si="0"/>
        <v>8736180</v>
      </c>
      <c r="C11" s="180">
        <f t="shared" si="0"/>
        <v>8736180</v>
      </c>
      <c r="D11" s="180">
        <f t="shared" si="0"/>
        <v>4286139.54</v>
      </c>
      <c r="E11" s="181">
        <f>D11/C11*100</f>
        <v>49.061941718233825</v>
      </c>
    </row>
    <row r="12" spans="1:5" s="185" customFormat="1" ht="12.75" x14ac:dyDescent="0.2">
      <c r="A12" s="182" t="s">
        <v>179</v>
      </c>
      <c r="B12" s="74">
        <f>SUM(B14:B21)</f>
        <v>8736180</v>
      </c>
      <c r="C12" s="74">
        <f>SUM(C14:C21)</f>
        <v>8736180</v>
      </c>
      <c r="D12" s="183">
        <f t="shared" si="0"/>
        <v>4286139.54</v>
      </c>
      <c r="E12" s="184">
        <f>D12/C12*100</f>
        <v>49.061941718233825</v>
      </c>
    </row>
    <row r="13" spans="1:5" s="185" customFormat="1" ht="15" customHeight="1" x14ac:dyDescent="0.2">
      <c r="A13" s="29" t="s">
        <v>180</v>
      </c>
      <c r="B13" s="30">
        <f>SUM(B14:B21)</f>
        <v>8736180</v>
      </c>
      <c r="C13" s="30">
        <f>SUM(C14:C21)</f>
        <v>8736180</v>
      </c>
      <c r="D13" s="30">
        <f>SUM(D14+D15+D16++D17+D18+D19+D20+D21)</f>
        <v>4286139.54</v>
      </c>
      <c r="E13" s="186">
        <f>D13/C13*100</f>
        <v>49.061941718233825</v>
      </c>
    </row>
    <row r="14" spans="1:5" s="185" customFormat="1" ht="12.75" x14ac:dyDescent="0.2">
      <c r="A14" s="80" t="s">
        <v>131</v>
      </c>
      <c r="B14" s="30">
        <v>658078</v>
      </c>
      <c r="C14" s="30">
        <v>658078</v>
      </c>
      <c r="D14" s="187">
        <v>1887.17</v>
      </c>
      <c r="E14" s="186">
        <f t="shared" ref="E14:E21" si="1">D14/C14*100</f>
        <v>0.28676995736067762</v>
      </c>
    </row>
    <row r="15" spans="1:5" s="185" customFormat="1" ht="12.75" x14ac:dyDescent="0.2">
      <c r="A15" s="80" t="s">
        <v>133</v>
      </c>
      <c r="B15" s="30">
        <v>156000</v>
      </c>
      <c r="C15" s="30">
        <v>156000</v>
      </c>
      <c r="D15" s="30">
        <v>84397.16</v>
      </c>
      <c r="E15" s="186">
        <f>D15/C15*100</f>
        <v>54.100743589743594</v>
      </c>
    </row>
    <row r="16" spans="1:5" s="185" customFormat="1" ht="12.75" x14ac:dyDescent="0.2">
      <c r="A16" s="80" t="s">
        <v>135</v>
      </c>
      <c r="B16" s="30">
        <v>7525000</v>
      </c>
      <c r="C16" s="30">
        <v>7525000</v>
      </c>
      <c r="D16" s="30">
        <v>4062224.92</v>
      </c>
      <c r="E16" s="186">
        <f t="shared" si="1"/>
        <v>53.983055415282386</v>
      </c>
    </row>
    <row r="17" spans="1:5" s="185" customFormat="1" ht="12.75" x14ac:dyDescent="0.2">
      <c r="A17" s="80" t="s">
        <v>136</v>
      </c>
      <c r="B17" s="30">
        <v>195102</v>
      </c>
      <c r="C17" s="30">
        <v>195102</v>
      </c>
      <c r="D17" s="187">
        <v>20172</v>
      </c>
      <c r="E17" s="186">
        <f t="shared" si="1"/>
        <v>10.339207183934557</v>
      </c>
    </row>
    <row r="18" spans="1:5" s="185" customFormat="1" ht="12.75" x14ac:dyDescent="0.2">
      <c r="A18" s="80" t="s">
        <v>138</v>
      </c>
      <c r="B18" s="30">
        <v>173000</v>
      </c>
      <c r="C18" s="30">
        <v>173000</v>
      </c>
      <c r="D18" s="30">
        <v>93442.35</v>
      </c>
      <c r="E18" s="186">
        <f t="shared" si="1"/>
        <v>54.012919075144517</v>
      </c>
    </row>
    <row r="19" spans="1:5" s="185" customFormat="1" ht="12.75" x14ac:dyDescent="0.2">
      <c r="A19" s="80" t="s">
        <v>139</v>
      </c>
      <c r="B19" s="30">
        <v>5000</v>
      </c>
      <c r="C19" s="30">
        <v>5000</v>
      </c>
      <c r="D19" s="30">
        <v>1192.32</v>
      </c>
      <c r="E19" s="186">
        <f t="shared" si="1"/>
        <v>23.846399999999999</v>
      </c>
    </row>
    <row r="20" spans="1:5" s="185" customFormat="1" ht="12.75" x14ac:dyDescent="0.2">
      <c r="A20" s="80" t="s">
        <v>141</v>
      </c>
      <c r="B20" s="30">
        <v>2000</v>
      </c>
      <c r="C20" s="30">
        <v>2000</v>
      </c>
      <c r="D20" s="30">
        <v>0</v>
      </c>
      <c r="E20" s="186">
        <f>D20/C20*100</f>
        <v>0</v>
      </c>
    </row>
    <row r="21" spans="1:5" s="185" customFormat="1" ht="12.75" x14ac:dyDescent="0.2">
      <c r="A21" s="80" t="s">
        <v>143</v>
      </c>
      <c r="B21" s="30">
        <v>22000</v>
      </c>
      <c r="C21" s="30">
        <v>22000</v>
      </c>
      <c r="D21" s="30">
        <v>22823.62</v>
      </c>
      <c r="E21" s="186">
        <f t="shared" si="1"/>
        <v>103.74372727272727</v>
      </c>
    </row>
    <row r="22" spans="1:5" s="185" customFormat="1" ht="12.75" x14ac:dyDescent="0.2">
      <c r="A22" s="182" t="s">
        <v>181</v>
      </c>
      <c r="B22" s="74">
        <f t="shared" ref="B22:D23" si="2">B23</f>
        <v>173000</v>
      </c>
      <c r="C22" s="74">
        <f t="shared" si="2"/>
        <v>173000</v>
      </c>
      <c r="D22" s="74">
        <f t="shared" si="2"/>
        <v>93442.35</v>
      </c>
      <c r="E22" s="75">
        <f>D22/C22*100</f>
        <v>54.012919075144517</v>
      </c>
    </row>
    <row r="23" spans="1:5" s="173" customFormat="1" ht="12.75" x14ac:dyDescent="0.2">
      <c r="A23" s="179" t="s">
        <v>182</v>
      </c>
      <c r="B23" s="180">
        <f t="shared" si="2"/>
        <v>173000</v>
      </c>
      <c r="C23" s="180">
        <f t="shared" si="2"/>
        <v>173000</v>
      </c>
      <c r="D23" s="180">
        <f t="shared" si="2"/>
        <v>93442.35</v>
      </c>
      <c r="E23" s="181">
        <f>D23/C23*100</f>
        <v>54.012919075144517</v>
      </c>
    </row>
    <row r="24" spans="1:5" s="185" customFormat="1" ht="12.75" x14ac:dyDescent="0.2">
      <c r="A24" s="80" t="s">
        <v>138</v>
      </c>
      <c r="B24" s="30">
        <f>B25+B29+B36</f>
        <v>173000</v>
      </c>
      <c r="C24" s="30">
        <f>C25+C29+C36</f>
        <v>173000</v>
      </c>
      <c r="D24" s="30">
        <f>D25+D29+D36</f>
        <v>93442.35</v>
      </c>
      <c r="E24" s="112">
        <f>D24/C24*100</f>
        <v>54.012919075144517</v>
      </c>
    </row>
    <row r="25" spans="1:5" s="185" customFormat="1" ht="12.75" x14ac:dyDescent="0.2">
      <c r="A25" s="188" t="s">
        <v>63</v>
      </c>
      <c r="B25" s="74">
        <v>153500</v>
      </c>
      <c r="C25" s="74">
        <v>153500</v>
      </c>
      <c r="D25" s="74">
        <f>SUM(D26:D28)</f>
        <v>80014.89</v>
      </c>
      <c r="E25" s="75">
        <f>D25/C25*100</f>
        <v>52.126964169381104</v>
      </c>
    </row>
    <row r="26" spans="1:5" s="185" customFormat="1" ht="12.75" x14ac:dyDescent="0.2">
      <c r="A26" s="189" t="s">
        <v>65</v>
      </c>
      <c r="B26" s="81"/>
      <c r="C26" s="81"/>
      <c r="D26" s="30">
        <v>73034.350000000006</v>
      </c>
      <c r="E26" s="190"/>
    </row>
    <row r="27" spans="1:5" s="185" customFormat="1" ht="12.75" x14ac:dyDescent="0.2">
      <c r="A27" s="189" t="s">
        <v>69</v>
      </c>
      <c r="B27" s="81"/>
      <c r="C27" s="81"/>
      <c r="D27" s="30">
        <v>1200</v>
      </c>
      <c r="E27" s="190"/>
    </row>
    <row r="28" spans="1:5" s="185" customFormat="1" ht="12.75" x14ac:dyDescent="0.2">
      <c r="A28" s="189" t="s">
        <v>71</v>
      </c>
      <c r="B28" s="81"/>
      <c r="C28" s="81"/>
      <c r="D28" s="30">
        <v>5780.54</v>
      </c>
      <c r="E28" s="190"/>
    </row>
    <row r="29" spans="1:5" s="185" customFormat="1" ht="12.75" x14ac:dyDescent="0.2">
      <c r="A29" s="188" t="s">
        <v>73</v>
      </c>
      <c r="B29" s="74">
        <v>11500</v>
      </c>
      <c r="C29" s="74">
        <v>11500</v>
      </c>
      <c r="D29" s="74">
        <f>D30+D31+D32+D34+D35+D33</f>
        <v>5464.0800000000008</v>
      </c>
      <c r="E29" s="75">
        <f>D29/C29*100</f>
        <v>47.513739130434793</v>
      </c>
    </row>
    <row r="30" spans="1:5" s="185" customFormat="1" ht="12.75" x14ac:dyDescent="0.2">
      <c r="A30" s="189" t="s">
        <v>75</v>
      </c>
      <c r="B30" s="74"/>
      <c r="C30" s="74"/>
      <c r="D30" s="30">
        <v>1033.8</v>
      </c>
      <c r="E30" s="75"/>
    </row>
    <row r="31" spans="1:5" s="185" customFormat="1" ht="12.75" x14ac:dyDescent="0.2">
      <c r="A31" s="189" t="s">
        <v>76</v>
      </c>
      <c r="B31" s="81"/>
      <c r="C31" s="81"/>
      <c r="D31" s="30">
        <v>1795.91</v>
      </c>
      <c r="E31" s="190"/>
    </row>
    <row r="32" spans="1:5" s="185" customFormat="1" ht="12.75" x14ac:dyDescent="0.2">
      <c r="A32" s="189" t="s">
        <v>77</v>
      </c>
      <c r="B32" s="81"/>
      <c r="C32" s="81"/>
      <c r="D32" s="30">
        <v>1305</v>
      </c>
      <c r="E32" s="190"/>
    </row>
    <row r="33" spans="1:5" s="185" customFormat="1" ht="12.75" x14ac:dyDescent="0.2">
      <c r="A33" s="189" t="s">
        <v>79</v>
      </c>
      <c r="B33" s="81"/>
      <c r="C33" s="81"/>
      <c r="D33" s="30">
        <v>21.72</v>
      </c>
      <c r="E33" s="190"/>
    </row>
    <row r="34" spans="1:5" s="185" customFormat="1" ht="12.75" x14ac:dyDescent="0.2">
      <c r="A34" s="189" t="s">
        <v>91</v>
      </c>
      <c r="B34" s="81"/>
      <c r="C34" s="81"/>
      <c r="D34" s="30">
        <v>805.63</v>
      </c>
      <c r="E34" s="190"/>
    </row>
    <row r="35" spans="1:5" s="185" customFormat="1" ht="12.75" x14ac:dyDescent="0.2">
      <c r="A35" s="189" t="s">
        <v>92</v>
      </c>
      <c r="B35" s="81"/>
      <c r="C35" s="81"/>
      <c r="D35" s="30">
        <v>502.02</v>
      </c>
      <c r="E35" s="190"/>
    </row>
    <row r="36" spans="1:5" s="185" customFormat="1" ht="25.5" x14ac:dyDescent="0.2">
      <c r="A36" s="188" t="s">
        <v>108</v>
      </c>
      <c r="B36" s="74">
        <v>8000</v>
      </c>
      <c r="C36" s="74">
        <v>8000</v>
      </c>
      <c r="D36" s="74">
        <f>SUM(D37)</f>
        <v>7963.38</v>
      </c>
      <c r="E36" s="75">
        <f>D36/C36*100</f>
        <v>99.542249999999996</v>
      </c>
    </row>
    <row r="37" spans="1:5" s="185" customFormat="1" ht="12.75" x14ac:dyDescent="0.2">
      <c r="A37" s="191" t="s">
        <v>110</v>
      </c>
      <c r="B37" s="81"/>
      <c r="C37" s="81"/>
      <c r="D37" s="30">
        <v>7963.38</v>
      </c>
      <c r="E37" s="190"/>
    </row>
    <row r="38" spans="1:5" s="185" customFormat="1" ht="25.5" x14ac:dyDescent="0.2">
      <c r="A38" s="182" t="s">
        <v>183</v>
      </c>
      <c r="B38" s="74">
        <f>B39+B46</f>
        <v>658078</v>
      </c>
      <c r="C38" s="74">
        <f>C40+C46</f>
        <v>658078</v>
      </c>
      <c r="D38" s="74">
        <f>D39+D46</f>
        <v>1887.17</v>
      </c>
      <c r="E38" s="75">
        <f>D38/C38*100</f>
        <v>0.28676995736067762</v>
      </c>
    </row>
    <row r="39" spans="1:5" s="173" customFormat="1" ht="15" customHeight="1" x14ac:dyDescent="0.2">
      <c r="A39" s="179" t="s">
        <v>184</v>
      </c>
      <c r="B39" s="180">
        <f t="shared" ref="B39:D39" si="3">B40</f>
        <v>624898</v>
      </c>
      <c r="C39" s="180">
        <f>C40</f>
        <v>624898</v>
      </c>
      <c r="D39" s="180">
        <f t="shared" si="3"/>
        <v>0</v>
      </c>
      <c r="E39" s="181">
        <f>D39/C39*100</f>
        <v>0</v>
      </c>
    </row>
    <row r="40" spans="1:5" s="185" customFormat="1" ht="12.75" x14ac:dyDescent="0.2">
      <c r="A40" s="80" t="s">
        <v>131</v>
      </c>
      <c r="B40" s="30">
        <f>SUM(B41)</f>
        <v>624898</v>
      </c>
      <c r="C40" s="30">
        <f>C41</f>
        <v>624898</v>
      </c>
      <c r="D40" s="187">
        <f>D41</f>
        <v>0</v>
      </c>
      <c r="E40" s="184">
        <f t="shared" ref="E40:E55" si="4">D40/C40*100</f>
        <v>0</v>
      </c>
    </row>
    <row r="41" spans="1:5" s="185" customFormat="1" ht="12.75" x14ac:dyDescent="0.2">
      <c r="A41" s="188" t="s">
        <v>114</v>
      </c>
      <c r="B41" s="74">
        <v>624898</v>
      </c>
      <c r="C41" s="74">
        <v>624898</v>
      </c>
      <c r="D41" s="74">
        <f>D42+D43+D44+D45</f>
        <v>0</v>
      </c>
      <c r="E41" s="184">
        <f t="shared" si="4"/>
        <v>0</v>
      </c>
    </row>
    <row r="42" spans="1:5" s="185" customFormat="1" ht="12.75" x14ac:dyDescent="0.2">
      <c r="A42" s="191" t="s">
        <v>116</v>
      </c>
      <c r="B42" s="74"/>
      <c r="C42" s="74"/>
      <c r="D42" s="187">
        <v>0</v>
      </c>
      <c r="E42" s="192"/>
    </row>
    <row r="43" spans="1:5" s="185" customFormat="1" ht="12.75" x14ac:dyDescent="0.2">
      <c r="A43" s="191" t="s">
        <v>119</v>
      </c>
      <c r="B43" s="74"/>
      <c r="C43" s="74"/>
      <c r="D43" s="187">
        <v>0</v>
      </c>
      <c r="E43" s="192"/>
    </row>
    <row r="44" spans="1:5" s="185" customFormat="1" ht="12.75" x14ac:dyDescent="0.2">
      <c r="A44" s="191" t="s">
        <v>120</v>
      </c>
      <c r="B44" s="74"/>
      <c r="C44" s="74"/>
      <c r="D44" s="187">
        <v>0</v>
      </c>
      <c r="E44" s="192"/>
    </row>
    <row r="45" spans="1:5" s="185" customFormat="1" ht="12.75" x14ac:dyDescent="0.2">
      <c r="A45" s="191" t="s">
        <v>185</v>
      </c>
      <c r="B45" s="74"/>
      <c r="C45" s="74"/>
      <c r="D45" s="187">
        <v>0</v>
      </c>
      <c r="E45" s="192"/>
    </row>
    <row r="46" spans="1:5" s="173" customFormat="1" ht="12.75" x14ac:dyDescent="0.2">
      <c r="A46" s="179" t="s">
        <v>186</v>
      </c>
      <c r="B46" s="180">
        <f>B47</f>
        <v>33180</v>
      </c>
      <c r="C46" s="180">
        <f>C47</f>
        <v>33180</v>
      </c>
      <c r="D46" s="180">
        <f>D47</f>
        <v>1887.17</v>
      </c>
      <c r="E46" s="181">
        <f t="shared" si="4"/>
        <v>5.6876732971669686</v>
      </c>
    </row>
    <row r="47" spans="1:5" s="185" customFormat="1" ht="12.75" x14ac:dyDescent="0.2">
      <c r="A47" s="80" t="s">
        <v>131</v>
      </c>
      <c r="B47" s="30">
        <f>B48+B51+B55</f>
        <v>33180</v>
      </c>
      <c r="C47" s="30">
        <f>C48+C51+C55</f>
        <v>33180</v>
      </c>
      <c r="D47" s="193">
        <f>D48+D51+D55</f>
        <v>1887.17</v>
      </c>
      <c r="E47" s="184">
        <f t="shared" si="4"/>
        <v>5.6876732971669686</v>
      </c>
    </row>
    <row r="48" spans="1:5" s="185" customFormat="1" ht="12.75" x14ac:dyDescent="0.2">
      <c r="A48" s="188" t="s">
        <v>63</v>
      </c>
      <c r="B48" s="74">
        <v>3495</v>
      </c>
      <c r="C48" s="74">
        <v>3495</v>
      </c>
      <c r="D48" s="194">
        <f>D49+D50</f>
        <v>1609.17</v>
      </c>
      <c r="E48" s="184">
        <f t="shared" si="4"/>
        <v>46.042060085836908</v>
      </c>
    </row>
    <row r="49" spans="1:5" s="185" customFormat="1" ht="12.75" x14ac:dyDescent="0.2">
      <c r="A49" s="191" t="s">
        <v>66</v>
      </c>
      <c r="B49" s="74"/>
      <c r="C49" s="74"/>
      <c r="D49" s="187">
        <v>1381.26</v>
      </c>
      <c r="E49" s="184"/>
    </row>
    <row r="50" spans="1:5" s="185" customFormat="1" ht="12.75" x14ac:dyDescent="0.2">
      <c r="A50" s="191" t="s">
        <v>71</v>
      </c>
      <c r="B50" s="74"/>
      <c r="C50" s="74"/>
      <c r="D50" s="187">
        <v>227.91</v>
      </c>
      <c r="E50" s="184"/>
    </row>
    <row r="51" spans="1:5" s="185" customFormat="1" ht="12.75" x14ac:dyDescent="0.2">
      <c r="A51" s="188" t="s">
        <v>73</v>
      </c>
      <c r="B51" s="74">
        <v>25185</v>
      </c>
      <c r="C51" s="74">
        <v>25185</v>
      </c>
      <c r="D51" s="194">
        <f>D52+D53+D54</f>
        <v>278</v>
      </c>
      <c r="E51" s="184">
        <f t="shared" si="4"/>
        <v>1.1038316458209252</v>
      </c>
    </row>
    <row r="52" spans="1:5" s="185" customFormat="1" ht="12.75" x14ac:dyDescent="0.2">
      <c r="A52" s="191" t="s">
        <v>81</v>
      </c>
      <c r="B52" s="74"/>
      <c r="C52" s="74"/>
      <c r="D52" s="187">
        <v>278</v>
      </c>
      <c r="E52" s="184"/>
    </row>
    <row r="53" spans="1:5" s="185" customFormat="1" ht="12.75" x14ac:dyDescent="0.2">
      <c r="A53" s="191" t="s">
        <v>83</v>
      </c>
      <c r="B53" s="74"/>
      <c r="C53" s="74"/>
      <c r="D53" s="187">
        <v>0</v>
      </c>
      <c r="E53" s="184"/>
    </row>
    <row r="54" spans="1:5" s="185" customFormat="1" ht="12.75" x14ac:dyDescent="0.2">
      <c r="A54" s="191" t="s">
        <v>84</v>
      </c>
      <c r="B54" s="74"/>
      <c r="C54" s="74"/>
      <c r="D54" s="187">
        <v>0</v>
      </c>
      <c r="E54" s="184"/>
    </row>
    <row r="55" spans="1:5" s="185" customFormat="1" ht="25.5" x14ac:dyDescent="0.2">
      <c r="A55" s="188" t="s">
        <v>108</v>
      </c>
      <c r="B55" s="74">
        <v>4500</v>
      </c>
      <c r="C55" s="74">
        <v>4500</v>
      </c>
      <c r="D55" s="194">
        <f>SUM(D56)</f>
        <v>0</v>
      </c>
      <c r="E55" s="184">
        <f t="shared" si="4"/>
        <v>0</v>
      </c>
    </row>
    <row r="56" spans="1:5" s="185" customFormat="1" ht="12.75" x14ac:dyDescent="0.2">
      <c r="A56" s="191" t="s">
        <v>110</v>
      </c>
      <c r="B56" s="74"/>
      <c r="C56" s="74"/>
      <c r="D56" s="187">
        <v>0</v>
      </c>
      <c r="E56" s="184"/>
    </row>
    <row r="57" spans="1:5" s="185" customFormat="1" ht="12.75" x14ac:dyDescent="0.2">
      <c r="A57" s="182" t="s">
        <v>187</v>
      </c>
      <c r="B57" s="74">
        <f>B58+B118+B142+B155</f>
        <v>7905102</v>
      </c>
      <c r="C57" s="74">
        <f>C58+C118+C142+C155</f>
        <v>7905102</v>
      </c>
      <c r="D57" s="194">
        <f>D58+D118+D142+D155</f>
        <v>4190810.0199999996</v>
      </c>
      <c r="E57" s="75">
        <f>D57/C57*100</f>
        <v>53.013990458314133</v>
      </c>
    </row>
    <row r="58" spans="1:5" s="173" customFormat="1" ht="12.75" x14ac:dyDescent="0.2">
      <c r="A58" s="195" t="s">
        <v>188</v>
      </c>
      <c r="B58" s="180">
        <f>B59+B76+B110</f>
        <v>7484000</v>
      </c>
      <c r="C58" s="180">
        <f>C59+C76+C110</f>
        <v>7484000</v>
      </c>
      <c r="D58" s="180">
        <f>D59+D76+D110+D115</f>
        <v>3798540.6699999995</v>
      </c>
      <c r="E58" s="181">
        <f>D58/C58*100</f>
        <v>50.755487306253336</v>
      </c>
    </row>
    <row r="59" spans="1:5" s="185" customFormat="1" ht="12.75" x14ac:dyDescent="0.2">
      <c r="A59" s="80" t="s">
        <v>133</v>
      </c>
      <c r="B59" s="30">
        <f>B60+B65+B74</f>
        <v>135000</v>
      </c>
      <c r="C59" s="30">
        <f>C60+C65+C74</f>
        <v>135000</v>
      </c>
      <c r="D59" s="30">
        <f>D60+D65+D74</f>
        <v>47919.63</v>
      </c>
      <c r="E59" s="112">
        <f>D59/C59*100</f>
        <v>35.496022222222216</v>
      </c>
    </row>
    <row r="60" spans="1:5" s="185" customFormat="1" ht="12.75" x14ac:dyDescent="0.2">
      <c r="A60" s="188" t="s">
        <v>63</v>
      </c>
      <c r="B60" s="74">
        <v>110500</v>
      </c>
      <c r="C60" s="74">
        <v>110500</v>
      </c>
      <c r="D60" s="74">
        <f>SUM(D61:D64)</f>
        <v>37150.129999999997</v>
      </c>
      <c r="E60" s="75">
        <f>D60/C60*100</f>
        <v>33.62002714932126</v>
      </c>
    </row>
    <row r="61" spans="1:5" s="185" customFormat="1" ht="12.75" x14ac:dyDescent="0.2">
      <c r="A61" s="189" t="s">
        <v>65</v>
      </c>
      <c r="B61" s="81"/>
      <c r="C61" s="81"/>
      <c r="D61" s="30">
        <v>31545.18</v>
      </c>
      <c r="E61" s="190"/>
    </row>
    <row r="62" spans="1:5" s="185" customFormat="1" ht="12.75" x14ac:dyDescent="0.2">
      <c r="A62" s="189" t="s">
        <v>66</v>
      </c>
      <c r="B62" s="81"/>
      <c r="C62" s="81"/>
      <c r="D62" s="30">
        <v>0</v>
      </c>
      <c r="E62" s="190"/>
    </row>
    <row r="63" spans="1:5" s="185" customFormat="1" ht="12.75" x14ac:dyDescent="0.2">
      <c r="A63" s="189" t="s">
        <v>69</v>
      </c>
      <c r="B63" s="81"/>
      <c r="C63" s="81"/>
      <c r="D63" s="30">
        <v>400</v>
      </c>
      <c r="E63" s="190"/>
    </row>
    <row r="64" spans="1:5" s="185" customFormat="1" ht="12.75" x14ac:dyDescent="0.2">
      <c r="A64" s="189" t="s">
        <v>71</v>
      </c>
      <c r="B64" s="81"/>
      <c r="C64" s="81"/>
      <c r="D64" s="30">
        <v>5204.95</v>
      </c>
      <c r="E64" s="190"/>
    </row>
    <row r="65" spans="1:5" s="185" customFormat="1" ht="12.75" x14ac:dyDescent="0.2">
      <c r="A65" s="188" t="s">
        <v>73</v>
      </c>
      <c r="B65" s="74">
        <v>22500</v>
      </c>
      <c r="C65" s="74">
        <v>22500</v>
      </c>
      <c r="D65" s="74">
        <f>SUM(D66:D73)</f>
        <v>10769.5</v>
      </c>
      <c r="E65" s="75">
        <f>D65/C65*100</f>
        <v>47.864444444444445</v>
      </c>
    </row>
    <row r="66" spans="1:5" s="185" customFormat="1" ht="12.75" x14ac:dyDescent="0.2">
      <c r="A66" s="189" t="s">
        <v>75</v>
      </c>
      <c r="B66" s="81"/>
      <c r="C66" s="81"/>
      <c r="D66" s="30">
        <v>2511.4499999999998</v>
      </c>
      <c r="E66" s="190"/>
    </row>
    <row r="67" spans="1:5" s="185" customFormat="1" ht="12.75" x14ac:dyDescent="0.2">
      <c r="A67" s="189" t="s">
        <v>76</v>
      </c>
      <c r="B67" s="81"/>
      <c r="C67" s="81"/>
      <c r="D67" s="30">
        <v>100</v>
      </c>
      <c r="E67" s="190"/>
    </row>
    <row r="68" spans="1:5" s="185" customFormat="1" ht="12.75" x14ac:dyDescent="0.2">
      <c r="A68" s="189" t="s">
        <v>77</v>
      </c>
      <c r="B68" s="81"/>
      <c r="C68" s="81"/>
      <c r="D68" s="30">
        <v>5104.9399999999996</v>
      </c>
      <c r="E68" s="190"/>
    </row>
    <row r="69" spans="1:5" s="185" customFormat="1" ht="12.75" x14ac:dyDescent="0.2">
      <c r="A69" s="189" t="s">
        <v>79</v>
      </c>
      <c r="B69" s="81"/>
      <c r="C69" s="81"/>
      <c r="D69" s="30">
        <v>685.42</v>
      </c>
      <c r="E69" s="190"/>
    </row>
    <row r="70" spans="1:5" s="185" customFormat="1" ht="12.75" x14ac:dyDescent="0.2">
      <c r="A70" s="191" t="s">
        <v>189</v>
      </c>
      <c r="B70" s="81"/>
      <c r="C70" s="81"/>
      <c r="D70" s="30">
        <v>0</v>
      </c>
      <c r="E70" s="190"/>
    </row>
    <row r="71" spans="1:5" s="185" customFormat="1" ht="12.75" x14ac:dyDescent="0.2">
      <c r="A71" s="189" t="s">
        <v>89</v>
      </c>
      <c r="B71" s="81"/>
      <c r="C71" s="81"/>
      <c r="D71" s="30">
        <v>1039.9000000000001</v>
      </c>
      <c r="E71" s="190"/>
    </row>
    <row r="72" spans="1:5" s="185" customFormat="1" ht="12.75" x14ac:dyDescent="0.2">
      <c r="A72" s="189" t="s">
        <v>92</v>
      </c>
      <c r="B72" s="81"/>
      <c r="C72" s="81"/>
      <c r="D72" s="30">
        <v>59.11</v>
      </c>
      <c r="E72" s="190"/>
    </row>
    <row r="73" spans="1:5" s="185" customFormat="1" ht="12.75" x14ac:dyDescent="0.2">
      <c r="A73" s="189" t="s">
        <v>100</v>
      </c>
      <c r="B73" s="81"/>
      <c r="C73" s="81"/>
      <c r="D73" s="30">
        <v>1268.68</v>
      </c>
      <c r="E73" s="190"/>
    </row>
    <row r="74" spans="1:5" s="185" customFormat="1" ht="25.5" x14ac:dyDescent="0.2">
      <c r="A74" s="188" t="s">
        <v>108</v>
      </c>
      <c r="B74" s="74">
        <v>2000</v>
      </c>
      <c r="C74" s="74">
        <v>2000</v>
      </c>
      <c r="D74" s="74">
        <f>D75</f>
        <v>0</v>
      </c>
      <c r="E74" s="75">
        <f>D74/C74*100</f>
        <v>0</v>
      </c>
    </row>
    <row r="75" spans="1:5" s="185" customFormat="1" ht="12.75" x14ac:dyDescent="0.2">
      <c r="A75" s="189" t="s">
        <v>110</v>
      </c>
      <c r="B75" s="30"/>
      <c r="C75" s="30"/>
      <c r="D75" s="30">
        <v>0</v>
      </c>
      <c r="E75" s="190"/>
    </row>
    <row r="76" spans="1:5" s="185" customFormat="1" ht="12.75" x14ac:dyDescent="0.2">
      <c r="A76" s="80" t="s">
        <v>135</v>
      </c>
      <c r="B76" s="30">
        <f>B77+B82+B107</f>
        <v>7344000</v>
      </c>
      <c r="C76" s="30">
        <f>C77+C82+C107</f>
        <v>7344000</v>
      </c>
      <c r="D76" s="30">
        <f>D77+D82+D107</f>
        <v>3749428.7199999997</v>
      </c>
      <c r="E76" s="112">
        <f>D76/C76*100</f>
        <v>51.054312636165577</v>
      </c>
    </row>
    <row r="77" spans="1:5" s="185" customFormat="1" ht="12.75" x14ac:dyDescent="0.2">
      <c r="A77" s="188" t="s">
        <v>63</v>
      </c>
      <c r="B77" s="74">
        <v>6311500</v>
      </c>
      <c r="C77" s="74">
        <v>6311500</v>
      </c>
      <c r="D77" s="74">
        <f>SUM(D78:D81)</f>
        <v>3339269.84</v>
      </c>
      <c r="E77" s="75">
        <f>D77/C77*100</f>
        <v>52.907705616731363</v>
      </c>
    </row>
    <row r="78" spans="1:5" s="185" customFormat="1" ht="12.75" x14ac:dyDescent="0.2">
      <c r="A78" s="189" t="s">
        <v>65</v>
      </c>
      <c r="B78" s="81"/>
      <c r="C78" s="81"/>
      <c r="D78" s="30">
        <v>2624877.36</v>
      </c>
      <c r="E78" s="190"/>
    </row>
    <row r="79" spans="1:5" s="185" customFormat="1" ht="12.75" x14ac:dyDescent="0.2">
      <c r="A79" s="189" t="s">
        <v>66</v>
      </c>
      <c r="B79" s="81"/>
      <c r="C79" s="81"/>
      <c r="D79" s="30">
        <v>233847.9</v>
      </c>
      <c r="E79" s="190"/>
    </row>
    <row r="80" spans="1:5" s="185" customFormat="1" ht="12.75" x14ac:dyDescent="0.2">
      <c r="A80" s="189" t="s">
        <v>69</v>
      </c>
      <c r="B80" s="81"/>
      <c r="C80" s="81"/>
      <c r="D80" s="30">
        <v>117788.19</v>
      </c>
      <c r="E80" s="190"/>
    </row>
    <row r="81" spans="1:5" s="185" customFormat="1" ht="12.75" x14ac:dyDescent="0.2">
      <c r="A81" s="189" t="s">
        <v>71</v>
      </c>
      <c r="B81" s="81"/>
      <c r="C81" s="81"/>
      <c r="D81" s="30">
        <v>362756.39</v>
      </c>
      <c r="E81" s="190"/>
    </row>
    <row r="82" spans="1:5" s="185" customFormat="1" ht="12.75" x14ac:dyDescent="0.2">
      <c r="A82" s="188" t="s">
        <v>73</v>
      </c>
      <c r="B82" s="74">
        <v>1027500</v>
      </c>
      <c r="C82" s="74">
        <v>1027500</v>
      </c>
      <c r="D82" s="74">
        <f>SUM(D83:D106)</f>
        <v>408772.41999999993</v>
      </c>
      <c r="E82" s="75">
        <f>D82/C82*100</f>
        <v>39.78320389294403</v>
      </c>
    </row>
    <row r="83" spans="1:5" s="185" customFormat="1" ht="12.75" x14ac:dyDescent="0.2">
      <c r="A83" s="189" t="s">
        <v>75</v>
      </c>
      <c r="B83" s="81"/>
      <c r="C83" s="81"/>
      <c r="D83" s="30">
        <v>778.7</v>
      </c>
      <c r="E83" s="190"/>
    </row>
    <row r="84" spans="1:5" s="185" customFormat="1" ht="12.75" x14ac:dyDescent="0.2">
      <c r="A84" s="189" t="s">
        <v>76</v>
      </c>
      <c r="B84" s="81"/>
      <c r="C84" s="81"/>
      <c r="D84" s="30">
        <v>104461.32</v>
      </c>
      <c r="E84" s="190"/>
    </row>
    <row r="85" spans="1:5" s="185" customFormat="1" ht="12.75" x14ac:dyDescent="0.2">
      <c r="A85" s="189" t="s">
        <v>77</v>
      </c>
      <c r="B85" s="81"/>
      <c r="C85" s="81"/>
      <c r="D85" s="30">
        <v>0</v>
      </c>
      <c r="E85" s="190"/>
    </row>
    <row r="86" spans="1:5" s="185" customFormat="1" ht="12.75" x14ac:dyDescent="0.2">
      <c r="A86" s="189" t="s">
        <v>79</v>
      </c>
      <c r="B86" s="81"/>
      <c r="C86" s="81"/>
      <c r="D86" s="30">
        <v>16089.97</v>
      </c>
      <c r="E86" s="190"/>
    </row>
    <row r="87" spans="1:5" s="185" customFormat="1" ht="12.75" x14ac:dyDescent="0.2">
      <c r="A87" s="189" t="s">
        <v>80</v>
      </c>
      <c r="B87" s="81"/>
      <c r="C87" s="81"/>
      <c r="D87" s="30">
        <v>0</v>
      </c>
      <c r="E87" s="190"/>
    </row>
    <row r="88" spans="1:5" s="185" customFormat="1" ht="12.75" x14ac:dyDescent="0.2">
      <c r="A88" s="189" t="s">
        <v>81</v>
      </c>
      <c r="B88" s="81"/>
      <c r="C88" s="81"/>
      <c r="D88" s="30">
        <v>129132.7</v>
      </c>
      <c r="E88" s="190"/>
    </row>
    <row r="89" spans="1:5" s="185" customFormat="1" ht="12.75" x14ac:dyDescent="0.2">
      <c r="A89" s="189" t="s">
        <v>227</v>
      </c>
      <c r="B89" s="81"/>
      <c r="C89" s="81"/>
      <c r="D89" s="30">
        <v>12111.67</v>
      </c>
      <c r="E89" s="190"/>
    </row>
    <row r="90" spans="1:5" s="185" customFormat="1" ht="12.75" x14ac:dyDescent="0.2">
      <c r="A90" s="189" t="s">
        <v>84</v>
      </c>
      <c r="B90" s="81"/>
      <c r="C90" s="81"/>
      <c r="D90" s="30">
        <v>0</v>
      </c>
      <c r="E90" s="190"/>
    </row>
    <row r="91" spans="1:5" s="185" customFormat="1" ht="12.75" x14ac:dyDescent="0.2">
      <c r="A91" s="189" t="s">
        <v>86</v>
      </c>
      <c r="B91" s="81"/>
      <c r="C91" s="81"/>
      <c r="D91" s="30">
        <v>6710.66</v>
      </c>
      <c r="E91" s="190"/>
    </row>
    <row r="92" spans="1:5" s="185" customFormat="1" ht="12.75" x14ac:dyDescent="0.2">
      <c r="A92" s="189" t="s">
        <v>88</v>
      </c>
      <c r="B92" s="81"/>
      <c r="C92" s="81"/>
      <c r="D92" s="30">
        <v>312.5</v>
      </c>
      <c r="E92" s="190"/>
    </row>
    <row r="93" spans="1:5" s="185" customFormat="1" ht="12.75" x14ac:dyDescent="0.2">
      <c r="A93" s="189" t="s">
        <v>89</v>
      </c>
      <c r="B93" s="81"/>
      <c r="C93" s="81"/>
      <c r="D93" s="30">
        <v>6950.21</v>
      </c>
      <c r="E93" s="190"/>
    </row>
    <row r="94" spans="1:5" s="185" customFormat="1" ht="12.75" x14ac:dyDescent="0.2">
      <c r="A94" s="189" t="s">
        <v>90</v>
      </c>
      <c r="B94" s="81"/>
      <c r="C94" s="81"/>
      <c r="D94" s="30">
        <v>3930.13</v>
      </c>
      <c r="E94" s="190"/>
    </row>
    <row r="95" spans="1:5" s="185" customFormat="1" ht="12.75" x14ac:dyDescent="0.2">
      <c r="A95" s="189" t="s">
        <v>91</v>
      </c>
      <c r="B95" s="81"/>
      <c r="C95" s="81"/>
      <c r="D95" s="30">
        <v>530.38</v>
      </c>
      <c r="E95" s="190"/>
    </row>
    <row r="96" spans="1:5" s="185" customFormat="1" ht="12.75" x14ac:dyDescent="0.2">
      <c r="A96" s="189" t="s">
        <v>92</v>
      </c>
      <c r="B96" s="81"/>
      <c r="C96" s="81"/>
      <c r="D96" s="30">
        <v>24572.73</v>
      </c>
      <c r="E96" s="190"/>
    </row>
    <row r="97" spans="1:5" s="185" customFormat="1" ht="12.75" x14ac:dyDescent="0.2">
      <c r="A97" s="189" t="s">
        <v>93</v>
      </c>
      <c r="B97" s="81"/>
      <c r="C97" s="81"/>
      <c r="D97" s="30">
        <v>13636.71</v>
      </c>
      <c r="E97" s="190"/>
    </row>
    <row r="98" spans="1:5" s="185" customFormat="1" ht="12.75" x14ac:dyDescent="0.2">
      <c r="A98" s="189" t="s">
        <v>94</v>
      </c>
      <c r="B98" s="81"/>
      <c r="C98" s="81"/>
      <c r="D98" s="30">
        <v>5660.69</v>
      </c>
      <c r="E98" s="190"/>
    </row>
    <row r="99" spans="1:5" s="185" customFormat="1" ht="12.75" x14ac:dyDescent="0.2">
      <c r="A99" s="189" t="s">
        <v>96</v>
      </c>
      <c r="B99" s="81"/>
      <c r="C99" s="81"/>
      <c r="D99" s="30">
        <v>1198.92</v>
      </c>
      <c r="E99" s="190"/>
    </row>
    <row r="100" spans="1:5" s="185" customFormat="1" ht="12.75" x14ac:dyDescent="0.2">
      <c r="A100" s="189" t="s">
        <v>228</v>
      </c>
      <c r="B100" s="81"/>
      <c r="C100" s="81"/>
      <c r="D100" s="30">
        <v>39593.269999999997</v>
      </c>
      <c r="E100" s="190"/>
    </row>
    <row r="101" spans="1:5" s="185" customFormat="1" ht="12.75" customHeight="1" x14ac:dyDescent="0.2">
      <c r="A101" s="189" t="s">
        <v>190</v>
      </c>
      <c r="B101" s="81"/>
      <c r="C101" s="81"/>
      <c r="D101" s="30">
        <v>6189.1</v>
      </c>
      <c r="E101" s="190"/>
    </row>
    <row r="102" spans="1:5" s="185" customFormat="1" ht="12.75" x14ac:dyDescent="0.2">
      <c r="A102" s="189" t="s">
        <v>99</v>
      </c>
      <c r="B102" s="81"/>
      <c r="C102" s="81"/>
      <c r="D102" s="30">
        <v>15939.67</v>
      </c>
      <c r="E102" s="190"/>
    </row>
    <row r="103" spans="1:5" s="185" customFormat="1" ht="12.75" x14ac:dyDescent="0.2">
      <c r="A103" s="189" t="s">
        <v>219</v>
      </c>
      <c r="B103" s="81"/>
      <c r="C103" s="81"/>
      <c r="D103" s="30">
        <v>52</v>
      </c>
      <c r="E103" s="190"/>
    </row>
    <row r="104" spans="1:5" s="185" customFormat="1" ht="12.75" x14ac:dyDescent="0.2">
      <c r="A104" s="189" t="s">
        <v>101</v>
      </c>
      <c r="B104" s="81"/>
      <c r="C104" s="81"/>
      <c r="D104" s="30">
        <v>20133.560000000001</v>
      </c>
      <c r="E104" s="190"/>
    </row>
    <row r="105" spans="1:5" s="185" customFormat="1" ht="12.75" x14ac:dyDescent="0.2">
      <c r="A105" s="189" t="s">
        <v>229</v>
      </c>
      <c r="B105" s="81"/>
      <c r="C105" s="81"/>
      <c r="D105" s="30">
        <v>331.81</v>
      </c>
      <c r="E105" s="190"/>
    </row>
    <row r="106" spans="1:5" s="185" customFormat="1" ht="12.75" x14ac:dyDescent="0.2">
      <c r="A106" s="189" t="s">
        <v>103</v>
      </c>
      <c r="B106" s="81"/>
      <c r="C106" s="81"/>
      <c r="D106" s="30">
        <v>455.72</v>
      </c>
      <c r="E106" s="190"/>
    </row>
    <row r="107" spans="1:5" s="185" customFormat="1" ht="12.75" x14ac:dyDescent="0.2">
      <c r="A107" s="188" t="s">
        <v>104</v>
      </c>
      <c r="B107" s="74">
        <v>5000</v>
      </c>
      <c r="C107" s="74">
        <v>5000</v>
      </c>
      <c r="D107" s="74">
        <f>D108+D109</f>
        <v>1386.46</v>
      </c>
      <c r="E107" s="75">
        <f>D107/C107*100</f>
        <v>27.729199999999999</v>
      </c>
    </row>
    <row r="108" spans="1:5" s="185" customFormat="1" ht="12.75" x14ac:dyDescent="0.2">
      <c r="A108" s="189" t="s">
        <v>106</v>
      </c>
      <c r="B108" s="81"/>
      <c r="C108" s="81"/>
      <c r="D108" s="30">
        <v>883.17</v>
      </c>
      <c r="E108" s="190"/>
    </row>
    <row r="109" spans="1:5" s="185" customFormat="1" ht="12.75" x14ac:dyDescent="0.2">
      <c r="A109" s="189" t="s">
        <v>107</v>
      </c>
      <c r="B109" s="81"/>
      <c r="C109" s="81"/>
      <c r="D109" s="30">
        <v>503.29</v>
      </c>
      <c r="E109" s="190"/>
    </row>
    <row r="110" spans="1:5" s="185" customFormat="1" ht="12.75" x14ac:dyDescent="0.2">
      <c r="A110" s="80" t="s">
        <v>139</v>
      </c>
      <c r="B110" s="30">
        <f>B111+B113</f>
        <v>5000</v>
      </c>
      <c r="C110" s="30">
        <f>C111+C113</f>
        <v>5000</v>
      </c>
      <c r="D110" s="30">
        <f>D113</f>
        <v>1192.32</v>
      </c>
      <c r="E110" s="112">
        <f>D110/C110*100</f>
        <v>23.846399999999999</v>
      </c>
    </row>
    <row r="111" spans="1:5" s="185" customFormat="1" ht="12.75" x14ac:dyDescent="0.2">
      <c r="A111" s="188" t="s">
        <v>63</v>
      </c>
      <c r="B111" s="74">
        <v>1165</v>
      </c>
      <c r="C111" s="74">
        <v>1165</v>
      </c>
      <c r="D111" s="74">
        <f>D112</f>
        <v>0</v>
      </c>
      <c r="E111" s="75"/>
    </row>
    <row r="112" spans="1:5" s="185" customFormat="1" ht="12.75" x14ac:dyDescent="0.2">
      <c r="A112" s="189" t="s">
        <v>65</v>
      </c>
      <c r="B112" s="81"/>
      <c r="C112" s="81"/>
      <c r="D112" s="30">
        <v>0</v>
      </c>
      <c r="E112" s="190"/>
    </row>
    <row r="113" spans="1:5" s="185" customFormat="1" ht="12.75" x14ac:dyDescent="0.2">
      <c r="A113" s="188" t="s">
        <v>73</v>
      </c>
      <c r="B113" s="74">
        <v>3835</v>
      </c>
      <c r="C113" s="74">
        <v>3835</v>
      </c>
      <c r="D113" s="74">
        <f>SUM(D114:D114)</f>
        <v>1192.32</v>
      </c>
      <c r="E113" s="75">
        <f>D113/C113*100</f>
        <v>31.090482398956976</v>
      </c>
    </row>
    <row r="114" spans="1:5" s="185" customFormat="1" ht="12.75" x14ac:dyDescent="0.2">
      <c r="A114" s="189" t="s">
        <v>228</v>
      </c>
      <c r="B114" s="81"/>
      <c r="C114" s="81"/>
      <c r="D114" s="30">
        <v>1192.32</v>
      </c>
      <c r="E114" s="190"/>
    </row>
    <row r="115" spans="1:5" s="185" customFormat="1" ht="12.75" x14ac:dyDescent="0.2">
      <c r="A115" s="80" t="s">
        <v>141</v>
      </c>
      <c r="B115" s="81"/>
      <c r="C115" s="81"/>
      <c r="D115" s="30">
        <v>0</v>
      </c>
      <c r="E115" s="190"/>
    </row>
    <row r="116" spans="1:5" s="185" customFormat="1" ht="12.75" x14ac:dyDescent="0.2">
      <c r="A116" s="188" t="s">
        <v>73</v>
      </c>
      <c r="B116" s="81"/>
      <c r="C116" s="81"/>
      <c r="D116" s="74">
        <f>D117</f>
        <v>0</v>
      </c>
      <c r="E116" s="190"/>
    </row>
    <row r="117" spans="1:5" s="185" customFormat="1" ht="12.75" x14ac:dyDescent="0.2">
      <c r="A117" s="189" t="s">
        <v>83</v>
      </c>
      <c r="B117" s="81"/>
      <c r="C117" s="81"/>
      <c r="D117" s="30">
        <v>0</v>
      </c>
      <c r="E117" s="190"/>
    </row>
    <row r="118" spans="1:5" s="173" customFormat="1" ht="13.5" customHeight="1" x14ac:dyDescent="0.2">
      <c r="A118" s="179" t="s">
        <v>191</v>
      </c>
      <c r="B118" s="180">
        <f>B119+B128+B136+B139+B125</f>
        <v>214102</v>
      </c>
      <c r="C118" s="180">
        <f>C119+C128+C136+C139+C125</f>
        <v>214102</v>
      </c>
      <c r="D118" s="180">
        <f>D119+D125+D128+D136+D139</f>
        <v>219597.37</v>
      </c>
      <c r="E118" s="181">
        <f>D118/C118*100</f>
        <v>102.56670652305911</v>
      </c>
    </row>
    <row r="119" spans="1:5" s="185" customFormat="1" ht="12.75" x14ac:dyDescent="0.2">
      <c r="A119" s="80" t="s">
        <v>133</v>
      </c>
      <c r="B119" s="30">
        <f>B120</f>
        <v>15000</v>
      </c>
      <c r="C119" s="30">
        <f>C120</f>
        <v>15000</v>
      </c>
      <c r="D119" s="30">
        <f>D120</f>
        <v>30223.62</v>
      </c>
      <c r="E119" s="112">
        <f>D119/C119*100</f>
        <v>201.49080000000001</v>
      </c>
    </row>
    <row r="120" spans="1:5" s="185" customFormat="1" ht="12.75" x14ac:dyDescent="0.2">
      <c r="A120" s="188" t="s">
        <v>114</v>
      </c>
      <c r="B120" s="74">
        <v>15000</v>
      </c>
      <c r="C120" s="74">
        <v>15000</v>
      </c>
      <c r="D120" s="74">
        <f>SUM(D121:D124)</f>
        <v>30223.62</v>
      </c>
      <c r="E120" s="75">
        <f>D120/C120*100</f>
        <v>201.49080000000001</v>
      </c>
    </row>
    <row r="121" spans="1:5" s="185" customFormat="1" ht="12.75" x14ac:dyDescent="0.2">
      <c r="A121" s="189" t="s">
        <v>116</v>
      </c>
      <c r="B121" s="81"/>
      <c r="C121" s="81"/>
      <c r="D121" s="30">
        <v>2544.4499999999998</v>
      </c>
      <c r="E121" s="190"/>
    </row>
    <row r="122" spans="1:5" s="185" customFormat="1" ht="12.75" x14ac:dyDescent="0.2">
      <c r="A122" s="189" t="s">
        <v>117</v>
      </c>
      <c r="B122" s="81"/>
      <c r="C122" s="81"/>
      <c r="D122" s="30">
        <v>4483.8500000000004</v>
      </c>
      <c r="E122" s="190"/>
    </row>
    <row r="123" spans="1:5" s="185" customFormat="1" ht="12.75" x14ac:dyDescent="0.2">
      <c r="A123" s="189" t="s">
        <v>119</v>
      </c>
      <c r="B123" s="81"/>
      <c r="C123" s="81"/>
      <c r="D123" s="30">
        <v>17874.62</v>
      </c>
      <c r="E123" s="190"/>
    </row>
    <row r="124" spans="1:5" s="185" customFormat="1" ht="12.75" x14ac:dyDescent="0.2">
      <c r="A124" s="189" t="s">
        <v>120</v>
      </c>
      <c r="B124" s="81"/>
      <c r="C124" s="81"/>
      <c r="D124" s="30">
        <v>5320.7</v>
      </c>
      <c r="E124" s="190"/>
    </row>
    <row r="125" spans="1:5" s="185" customFormat="1" ht="12.75" x14ac:dyDescent="0.2">
      <c r="A125" s="80" t="s">
        <v>135</v>
      </c>
      <c r="B125" s="30">
        <f>B126</f>
        <v>0</v>
      </c>
      <c r="C125" s="30">
        <f>C126</f>
        <v>0</v>
      </c>
      <c r="D125" s="30">
        <f>D126</f>
        <v>169201.75</v>
      </c>
      <c r="E125" s="112">
        <v>0</v>
      </c>
    </row>
    <row r="126" spans="1:5" s="185" customFormat="1" ht="12.75" x14ac:dyDescent="0.2">
      <c r="A126" s="188" t="s">
        <v>114</v>
      </c>
      <c r="B126" s="74">
        <v>0</v>
      </c>
      <c r="C126" s="74">
        <v>0</v>
      </c>
      <c r="D126" s="30">
        <f>D127</f>
        <v>169201.75</v>
      </c>
      <c r="E126" s="190"/>
    </row>
    <row r="127" spans="1:5" s="185" customFormat="1" ht="12.75" x14ac:dyDescent="0.2">
      <c r="A127" s="191" t="s">
        <v>122</v>
      </c>
      <c r="B127" s="81"/>
      <c r="C127" s="81"/>
      <c r="D127" s="30">
        <v>169201.75</v>
      </c>
      <c r="E127" s="190"/>
    </row>
    <row r="128" spans="1:5" s="185" customFormat="1" ht="12.75" x14ac:dyDescent="0.2">
      <c r="A128" s="80" t="s">
        <v>136</v>
      </c>
      <c r="B128" s="30">
        <f>B129</f>
        <v>195102</v>
      </c>
      <c r="C128" s="30">
        <f>C129</f>
        <v>195102</v>
      </c>
      <c r="D128" s="30">
        <f>D129+D134</f>
        <v>20172</v>
      </c>
      <c r="E128" s="112">
        <f>D128/C128*100</f>
        <v>10.339207183934557</v>
      </c>
    </row>
    <row r="129" spans="1:5" s="185" customFormat="1" ht="12.75" x14ac:dyDescent="0.2">
      <c r="A129" s="188" t="s">
        <v>114</v>
      </c>
      <c r="B129" s="74">
        <v>195102</v>
      </c>
      <c r="C129" s="74">
        <v>195102</v>
      </c>
      <c r="D129" s="74">
        <f>D130+D131+D132+D133</f>
        <v>20172</v>
      </c>
      <c r="E129" s="75">
        <f>D129/C129*100</f>
        <v>10.339207183934557</v>
      </c>
    </row>
    <row r="130" spans="1:5" s="185" customFormat="1" ht="12.75" x14ac:dyDescent="0.2">
      <c r="A130" s="191" t="s">
        <v>117</v>
      </c>
      <c r="B130" s="74"/>
      <c r="C130" s="74"/>
      <c r="D130" s="187">
        <v>15700</v>
      </c>
      <c r="E130" s="75"/>
    </row>
    <row r="131" spans="1:5" s="185" customFormat="1" ht="12.75" x14ac:dyDescent="0.2">
      <c r="A131" s="191" t="s">
        <v>119</v>
      </c>
      <c r="B131" s="74"/>
      <c r="C131" s="74"/>
      <c r="D131" s="187">
        <v>4472</v>
      </c>
      <c r="E131" s="75"/>
    </row>
    <row r="132" spans="1:5" s="185" customFormat="1" ht="12.75" x14ac:dyDescent="0.2">
      <c r="A132" s="191" t="s">
        <v>120</v>
      </c>
      <c r="B132" s="74"/>
      <c r="C132" s="74"/>
      <c r="D132" s="187">
        <v>0</v>
      </c>
      <c r="E132" s="75"/>
    </row>
    <row r="133" spans="1:5" s="185" customFormat="1" ht="12.75" x14ac:dyDescent="0.2">
      <c r="A133" s="191" t="s">
        <v>122</v>
      </c>
      <c r="B133" s="74"/>
      <c r="C133" s="74"/>
      <c r="D133" s="187">
        <v>0</v>
      </c>
      <c r="E133" s="75"/>
    </row>
    <row r="134" spans="1:5" s="185" customFormat="1" ht="12.75" x14ac:dyDescent="0.2">
      <c r="A134" s="188" t="s">
        <v>125</v>
      </c>
      <c r="B134" s="74"/>
      <c r="C134" s="74"/>
      <c r="D134" s="194">
        <f>D135</f>
        <v>0</v>
      </c>
      <c r="E134" s="112"/>
    </row>
    <row r="135" spans="1:5" s="185" customFormat="1" ht="12.75" x14ac:dyDescent="0.2">
      <c r="A135" s="191" t="s">
        <v>127</v>
      </c>
      <c r="B135" s="74"/>
      <c r="C135" s="74"/>
      <c r="D135" s="187">
        <v>0</v>
      </c>
      <c r="E135" s="75"/>
    </row>
    <row r="136" spans="1:5" s="185" customFormat="1" ht="12.75" x14ac:dyDescent="0.2">
      <c r="A136" s="80" t="s">
        <v>141</v>
      </c>
      <c r="B136" s="30">
        <f>B137</f>
        <v>2000</v>
      </c>
      <c r="C136" s="30">
        <f>C137</f>
        <v>2000</v>
      </c>
      <c r="D136" s="30">
        <f>D137</f>
        <v>0</v>
      </c>
      <c r="E136" s="112">
        <f>D136/C136*100</f>
        <v>0</v>
      </c>
    </row>
    <row r="137" spans="1:5" s="185" customFormat="1" ht="12.75" x14ac:dyDescent="0.2">
      <c r="A137" s="188" t="s">
        <v>114</v>
      </c>
      <c r="B137" s="74">
        <v>2000</v>
      </c>
      <c r="C137" s="74">
        <v>2000</v>
      </c>
      <c r="D137" s="74">
        <f>D138</f>
        <v>0</v>
      </c>
      <c r="E137" s="75">
        <f>D137/C137*100</f>
        <v>0</v>
      </c>
    </row>
    <row r="138" spans="1:5" s="185" customFormat="1" ht="12.75" x14ac:dyDescent="0.2">
      <c r="A138" s="189" t="s">
        <v>116</v>
      </c>
      <c r="B138" s="81"/>
      <c r="C138" s="81"/>
      <c r="D138" s="30">
        <v>0</v>
      </c>
      <c r="E138" s="190"/>
    </row>
    <row r="139" spans="1:5" s="185" customFormat="1" ht="12.75" x14ac:dyDescent="0.2">
      <c r="A139" s="80" t="s">
        <v>143</v>
      </c>
      <c r="B139" s="30">
        <f>B140</f>
        <v>2000</v>
      </c>
      <c r="C139" s="30">
        <f>C140</f>
        <v>2000</v>
      </c>
      <c r="D139" s="30">
        <f>D140</f>
        <v>0</v>
      </c>
      <c r="E139" s="112">
        <f>D139/C139*100</f>
        <v>0</v>
      </c>
    </row>
    <row r="140" spans="1:5" s="185" customFormat="1" ht="12.75" x14ac:dyDescent="0.2">
      <c r="A140" s="188" t="s">
        <v>114</v>
      </c>
      <c r="B140" s="74">
        <v>2000</v>
      </c>
      <c r="C140" s="74">
        <v>2000</v>
      </c>
      <c r="D140" s="74">
        <f>D141</f>
        <v>0</v>
      </c>
      <c r="E140" s="75">
        <f>D140/C140*100</f>
        <v>0</v>
      </c>
    </row>
    <row r="141" spans="1:5" s="185" customFormat="1" ht="12.75" x14ac:dyDescent="0.2">
      <c r="A141" s="189" t="s">
        <v>119</v>
      </c>
      <c r="B141" s="81"/>
      <c r="C141" s="81"/>
      <c r="D141" s="30">
        <v>0</v>
      </c>
      <c r="E141" s="190"/>
    </row>
    <row r="142" spans="1:5" s="173" customFormat="1" ht="12.75" x14ac:dyDescent="0.2">
      <c r="A142" s="179" t="s">
        <v>192</v>
      </c>
      <c r="B142" s="180">
        <f>B143+B149</f>
        <v>7000</v>
      </c>
      <c r="C142" s="180">
        <f>C143+C149</f>
        <v>7000</v>
      </c>
      <c r="D142" s="180">
        <f>D143+D149+D152</f>
        <v>6253.91</v>
      </c>
      <c r="E142" s="181">
        <f>D142/C142*100</f>
        <v>89.341571428571427</v>
      </c>
    </row>
    <row r="143" spans="1:5" s="185" customFormat="1" ht="12.75" x14ac:dyDescent="0.2">
      <c r="A143" s="80" t="s">
        <v>133</v>
      </c>
      <c r="B143" s="30">
        <f>B144+B146</f>
        <v>6000</v>
      </c>
      <c r="C143" s="30">
        <f>C144+C146</f>
        <v>6000</v>
      </c>
      <c r="D143" s="30">
        <f>D144+D146</f>
        <v>6253.91</v>
      </c>
      <c r="E143" s="112">
        <f>D143/C143*100</f>
        <v>104.23183333333333</v>
      </c>
    </row>
    <row r="144" spans="1:5" s="185" customFormat="1" ht="12.75" x14ac:dyDescent="0.2">
      <c r="A144" s="188" t="s">
        <v>111</v>
      </c>
      <c r="B144" s="74">
        <v>1000</v>
      </c>
      <c r="C144" s="74">
        <v>1000</v>
      </c>
      <c r="D144" s="74">
        <f>D145</f>
        <v>279.99</v>
      </c>
      <c r="E144" s="75">
        <f>D144/C144*100</f>
        <v>27.999000000000002</v>
      </c>
    </row>
    <row r="145" spans="1:5" s="185" customFormat="1" ht="12.75" x14ac:dyDescent="0.2">
      <c r="A145" s="189" t="s">
        <v>113</v>
      </c>
      <c r="B145" s="81"/>
      <c r="C145" s="81"/>
      <c r="D145" s="30">
        <v>279.99</v>
      </c>
      <c r="E145" s="190"/>
    </row>
    <row r="146" spans="1:5" s="185" customFormat="1" ht="12.75" x14ac:dyDescent="0.2">
      <c r="A146" s="188" t="s">
        <v>114</v>
      </c>
      <c r="B146" s="74">
        <v>5000</v>
      </c>
      <c r="C146" s="74">
        <v>5000</v>
      </c>
      <c r="D146" s="74">
        <f>D147+D148</f>
        <v>5973.92</v>
      </c>
      <c r="E146" s="75">
        <f>D146/C146*100</f>
        <v>119.47840000000001</v>
      </c>
    </row>
    <row r="147" spans="1:5" s="185" customFormat="1" ht="12.75" x14ac:dyDescent="0.2">
      <c r="A147" s="189" t="s">
        <v>116</v>
      </c>
      <c r="B147" s="81"/>
      <c r="C147" s="81"/>
      <c r="D147" s="30">
        <v>5973.92</v>
      </c>
      <c r="E147" s="190"/>
    </row>
    <row r="148" spans="1:5" s="185" customFormat="1" ht="12.75" x14ac:dyDescent="0.2">
      <c r="A148" s="189" t="s">
        <v>124</v>
      </c>
      <c r="B148" s="81"/>
      <c r="C148" s="81"/>
      <c r="D148" s="30">
        <v>0</v>
      </c>
      <c r="E148" s="190"/>
    </row>
    <row r="149" spans="1:5" s="185" customFormat="1" ht="12.75" x14ac:dyDescent="0.2">
      <c r="A149" s="80" t="s">
        <v>135</v>
      </c>
      <c r="B149" s="30">
        <f>B150</f>
        <v>1000</v>
      </c>
      <c r="C149" s="30">
        <f>C150</f>
        <v>1000</v>
      </c>
      <c r="D149" s="30">
        <f>D150</f>
        <v>0</v>
      </c>
      <c r="E149" s="112">
        <f>D149/C149*100</f>
        <v>0</v>
      </c>
    </row>
    <row r="150" spans="1:5" s="185" customFormat="1" ht="12.75" x14ac:dyDescent="0.2">
      <c r="A150" s="188" t="s">
        <v>73</v>
      </c>
      <c r="B150" s="74">
        <v>1000</v>
      </c>
      <c r="C150" s="74">
        <v>1000</v>
      </c>
      <c r="D150" s="74">
        <f>D151</f>
        <v>0</v>
      </c>
      <c r="E150" s="75">
        <f>D150/C150*100</f>
        <v>0</v>
      </c>
    </row>
    <row r="151" spans="1:5" s="185" customFormat="1" ht="12.75" x14ac:dyDescent="0.2">
      <c r="A151" s="189" t="s">
        <v>87</v>
      </c>
      <c r="B151" s="81"/>
      <c r="C151" s="81"/>
      <c r="D151" s="30">
        <v>0</v>
      </c>
      <c r="E151" s="190"/>
    </row>
    <row r="152" spans="1:5" s="185" customFormat="1" ht="12.75" x14ac:dyDescent="0.2">
      <c r="A152" s="80" t="s">
        <v>136</v>
      </c>
      <c r="B152" s="81"/>
      <c r="C152" s="81"/>
      <c r="D152" s="30">
        <v>0</v>
      </c>
      <c r="E152" s="190"/>
    </row>
    <row r="153" spans="1:5" s="185" customFormat="1" ht="12.75" x14ac:dyDescent="0.2">
      <c r="A153" s="188" t="s">
        <v>114</v>
      </c>
      <c r="B153" s="81"/>
      <c r="C153" s="81"/>
      <c r="D153" s="74">
        <f>D154</f>
        <v>0</v>
      </c>
      <c r="E153" s="190"/>
    </row>
    <row r="154" spans="1:5" s="185" customFormat="1" ht="12.75" x14ac:dyDescent="0.2">
      <c r="A154" s="189" t="s">
        <v>116</v>
      </c>
      <c r="B154" s="81"/>
      <c r="C154" s="81"/>
      <c r="D154" s="30">
        <v>0</v>
      </c>
      <c r="E154" s="190"/>
    </row>
    <row r="155" spans="1:5" s="173" customFormat="1" ht="12.75" x14ac:dyDescent="0.2">
      <c r="A155" s="179" t="s">
        <v>193</v>
      </c>
      <c r="B155" s="180">
        <f>SUM(B157+B166)</f>
        <v>200000</v>
      </c>
      <c r="C155" s="180">
        <f>C156+C166+C161</f>
        <v>200000</v>
      </c>
      <c r="D155" s="180">
        <f>D156+D166+D161</f>
        <v>166418.07</v>
      </c>
      <c r="E155" s="181">
        <f>D155/C155*100</f>
        <v>83.209035000000014</v>
      </c>
    </row>
    <row r="156" spans="1:5" s="185" customFormat="1" ht="12.75" x14ac:dyDescent="0.2">
      <c r="A156" s="80" t="s">
        <v>135</v>
      </c>
      <c r="B156" s="30">
        <f>B157</f>
        <v>180000</v>
      </c>
      <c r="C156" s="30">
        <f>C157</f>
        <v>180000</v>
      </c>
      <c r="D156" s="30">
        <f>D157</f>
        <v>143594.45000000001</v>
      </c>
      <c r="E156" s="112">
        <f>D156/C156*100</f>
        <v>79.774694444444449</v>
      </c>
    </row>
    <row r="157" spans="1:5" s="185" customFormat="1" ht="12.75" x14ac:dyDescent="0.2">
      <c r="A157" s="188" t="s">
        <v>73</v>
      </c>
      <c r="B157" s="74">
        <v>180000</v>
      </c>
      <c r="C157" s="74">
        <v>180000</v>
      </c>
      <c r="D157" s="74">
        <f>D158+D159</f>
        <v>143594.45000000001</v>
      </c>
      <c r="E157" s="75">
        <f>D157/C157*100</f>
        <v>79.774694444444449</v>
      </c>
    </row>
    <row r="158" spans="1:5" s="185" customFormat="1" ht="12.75" x14ac:dyDescent="0.2">
      <c r="A158" s="189" t="s">
        <v>82</v>
      </c>
      <c r="B158" s="81"/>
      <c r="C158" s="81"/>
      <c r="D158" s="30">
        <v>49869.59</v>
      </c>
      <c r="E158" s="190"/>
    </row>
    <row r="159" spans="1:5" s="185" customFormat="1" ht="12.75" x14ac:dyDescent="0.2">
      <c r="A159" s="189" t="s">
        <v>87</v>
      </c>
      <c r="B159" s="81"/>
      <c r="C159" s="81"/>
      <c r="D159" s="30">
        <v>93724.86</v>
      </c>
      <c r="E159" s="190"/>
    </row>
    <row r="160" spans="1:5" s="185" customFormat="1" ht="12.75" x14ac:dyDescent="0.2">
      <c r="A160" s="80" t="s">
        <v>136</v>
      </c>
      <c r="B160" s="30"/>
      <c r="C160" s="30"/>
      <c r="D160" s="30">
        <f>D161</f>
        <v>0</v>
      </c>
      <c r="E160" s="75"/>
    </row>
    <row r="161" spans="1:5" s="185" customFormat="1" ht="12.75" x14ac:dyDescent="0.2">
      <c r="A161" s="188" t="s">
        <v>73</v>
      </c>
      <c r="B161" s="74"/>
      <c r="C161" s="74"/>
      <c r="D161" s="74">
        <f>D162+D163+D164+D165</f>
        <v>0</v>
      </c>
      <c r="E161" s="75"/>
    </row>
    <row r="162" spans="1:5" s="185" customFormat="1" ht="12.75" x14ac:dyDescent="0.2">
      <c r="A162" s="189" t="s">
        <v>82</v>
      </c>
      <c r="B162" s="196"/>
      <c r="C162" s="196"/>
      <c r="D162" s="84">
        <v>0</v>
      </c>
      <c r="E162" s="197"/>
    </row>
    <row r="163" spans="1:5" s="185" customFormat="1" ht="12.75" x14ac:dyDescent="0.2">
      <c r="A163" s="189" t="s">
        <v>83</v>
      </c>
      <c r="B163" s="196"/>
      <c r="C163" s="196"/>
      <c r="D163" s="84">
        <v>0</v>
      </c>
      <c r="E163" s="197"/>
    </row>
    <row r="164" spans="1:5" s="185" customFormat="1" ht="12.75" x14ac:dyDescent="0.2">
      <c r="A164" s="198" t="s">
        <v>84</v>
      </c>
      <c r="B164" s="85"/>
      <c r="C164" s="85"/>
      <c r="D164" s="84">
        <v>0</v>
      </c>
      <c r="E164" s="199"/>
    </row>
    <row r="165" spans="1:5" s="185" customFormat="1" ht="12.75" x14ac:dyDescent="0.2">
      <c r="A165" s="200" t="s">
        <v>87</v>
      </c>
      <c r="B165" s="201"/>
      <c r="C165" s="201"/>
      <c r="D165" s="202">
        <v>0</v>
      </c>
      <c r="E165" s="203"/>
    </row>
    <row r="166" spans="1:5" s="185" customFormat="1" ht="12.75" x14ac:dyDescent="0.2">
      <c r="A166" s="80" t="s">
        <v>143</v>
      </c>
      <c r="B166" s="30">
        <f>B167</f>
        <v>20000</v>
      </c>
      <c r="C166" s="30">
        <f>C167</f>
        <v>20000</v>
      </c>
      <c r="D166" s="30">
        <f>D167</f>
        <v>22823.62</v>
      </c>
      <c r="E166" s="112">
        <f>D166/C166*100</f>
        <v>114.1181</v>
      </c>
    </row>
    <row r="167" spans="1:5" s="185" customFormat="1" ht="12.75" x14ac:dyDescent="0.2">
      <c r="A167" s="188" t="s">
        <v>73</v>
      </c>
      <c r="B167" s="74">
        <v>20000</v>
      </c>
      <c r="C167" s="74">
        <v>20000</v>
      </c>
      <c r="D167" s="74">
        <f>D168</f>
        <v>22823.62</v>
      </c>
      <c r="E167" s="75">
        <f>D167/C167*100</f>
        <v>114.1181</v>
      </c>
    </row>
    <row r="168" spans="1:5" s="185" customFormat="1" ht="13.5" thickBot="1" x14ac:dyDescent="0.25">
      <c r="A168" s="204" t="s">
        <v>87</v>
      </c>
      <c r="B168" s="205"/>
      <c r="C168" s="205"/>
      <c r="D168" s="135">
        <v>22823.62</v>
      </c>
      <c r="E168" s="206"/>
    </row>
    <row r="169" spans="1:5" s="185" customFormat="1" ht="12.75" x14ac:dyDescent="0.2">
      <c r="A169" s="207"/>
      <c r="B169" s="93"/>
      <c r="C169" s="93"/>
      <c r="D169" s="92"/>
      <c r="E169" s="93"/>
    </row>
    <row r="170" spans="1:5" s="185" customFormat="1" ht="12.75" x14ac:dyDescent="0.2">
      <c r="A170" s="207"/>
      <c r="B170" s="93"/>
      <c r="C170" s="93"/>
      <c r="D170" s="92"/>
      <c r="E170" s="93"/>
    </row>
    <row r="171" spans="1:5" s="185" customFormat="1" ht="12.75" x14ac:dyDescent="0.2">
      <c r="A171" s="207"/>
      <c r="B171" s="93"/>
      <c r="C171" s="93"/>
      <c r="D171" s="92"/>
      <c r="E171" s="93"/>
    </row>
    <row r="172" spans="1:5" ht="0.75" customHeight="1" x14ac:dyDescent="0.15"/>
    <row r="173" spans="1:5" ht="18" customHeight="1" x14ac:dyDescent="0.2">
      <c r="A173" s="269" t="s">
        <v>194</v>
      </c>
      <c r="B173" s="271"/>
      <c r="C173" s="271"/>
      <c r="D173" s="271"/>
      <c r="E173" s="271"/>
    </row>
    <row r="174" spans="1:5" ht="12.75" customHeight="1" x14ac:dyDescent="0.15">
      <c r="A174" s="208"/>
      <c r="B174" s="209"/>
      <c r="C174" s="209"/>
      <c r="D174" s="209"/>
      <c r="E174" s="209"/>
    </row>
    <row r="175" spans="1:5" ht="34.5" customHeight="1" x14ac:dyDescent="0.25">
      <c r="A175" s="278" t="s">
        <v>231</v>
      </c>
      <c r="B175" s="279"/>
      <c r="C175" s="279"/>
      <c r="D175" s="279"/>
      <c r="E175" s="279"/>
    </row>
    <row r="176" spans="1:5" ht="32.25" customHeight="1" x14ac:dyDescent="0.25">
      <c r="A176" s="210"/>
      <c r="B176" s="211"/>
      <c r="C176" s="211"/>
      <c r="D176" s="211"/>
      <c r="E176" s="211"/>
    </row>
    <row r="177" spans="1:4" s="19" customFormat="1" ht="15" x14ac:dyDescent="0.25">
      <c r="A177" s="132"/>
      <c r="B177" s="132"/>
      <c r="C177" s="212" t="s">
        <v>195</v>
      </c>
      <c r="D177"/>
    </row>
    <row r="178" spans="1:4" s="19" customFormat="1" ht="14.25" customHeight="1" x14ac:dyDescent="0.2">
      <c r="A178" s="132"/>
      <c r="B178" s="132"/>
      <c r="C178" s="132"/>
      <c r="D178" s="132"/>
    </row>
    <row r="179" spans="1:4" s="19" customFormat="1" ht="12.75" x14ac:dyDescent="0.2">
      <c r="A179" s="132"/>
      <c r="B179" s="132"/>
      <c r="C179" s="213" t="s">
        <v>196</v>
      </c>
      <c r="D179" s="213"/>
    </row>
    <row r="180" spans="1:4" s="19" customFormat="1" ht="12.75" x14ac:dyDescent="0.2">
      <c r="A180" s="132" t="s">
        <v>230</v>
      </c>
      <c r="B180" s="132"/>
      <c r="C180" s="132"/>
      <c r="D180" s="132"/>
    </row>
    <row r="181" spans="1:4" s="19" customFormat="1" ht="12.75" x14ac:dyDescent="0.2">
      <c r="A181" s="132" t="s">
        <v>197</v>
      </c>
      <c r="B181" s="132"/>
      <c r="C181" s="132"/>
      <c r="D181" s="132"/>
    </row>
    <row r="182" spans="1:4" s="19" customFormat="1" ht="12.75" x14ac:dyDescent="0.2">
      <c r="A182" s="132" t="s">
        <v>233</v>
      </c>
      <c r="B182" s="132"/>
      <c r="C182" s="132"/>
      <c r="D182" s="132"/>
    </row>
    <row r="183" spans="1:4" ht="12" x14ac:dyDescent="0.2">
      <c r="A183" s="214"/>
      <c r="B183" s="214"/>
      <c r="C183" s="214"/>
      <c r="D183" s="214"/>
    </row>
  </sheetData>
  <mergeCells count="6">
    <mergeCell ref="A175:E175"/>
    <mergeCell ref="A1:E1"/>
    <mergeCell ref="A3:E3"/>
    <mergeCell ref="A4:E4"/>
    <mergeCell ref="A6:E6"/>
    <mergeCell ref="A173:E173"/>
  </mergeCells>
  <pageMargins left="0.25" right="0.4" top="0.6" bottom="0.46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P I R - Tablica 1.</vt:lpstr>
      <vt:lpstr>P I R - Tablica 2.</vt:lpstr>
      <vt:lpstr>R - Tablica 3.</vt:lpstr>
      <vt:lpstr>Rač fin - Tablica 4.</vt:lpstr>
      <vt:lpstr>Rač fin - Tablica 5.</vt:lpstr>
      <vt:lpstr>Posebni dio - Tablica 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Sever Cafuk</dc:creator>
  <cp:lastModifiedBy>Racunovodstvo4</cp:lastModifiedBy>
  <cp:lastPrinted>2025-07-24T12:25:47Z</cp:lastPrinted>
  <dcterms:created xsi:type="dcterms:W3CDTF">2025-02-24T08:06:53Z</dcterms:created>
  <dcterms:modified xsi:type="dcterms:W3CDTF">2025-07-28T10:08:14Z</dcterms:modified>
</cp:coreProperties>
</file>