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C:\Users\Racunovodstvo4\Desktop\"/>
    </mc:Choice>
  </mc:AlternateContent>
  <xr:revisionPtr revIDLastSave="0" documentId="13_ncr:1_{8876BA28-6555-4D6D-95DE-1F3EA2F5B63B}"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29" i="9" l="1"/>
  <c r="J1429" i="9"/>
  <c r="F299" i="9"/>
  <c r="F298" i="9" s="1"/>
  <c r="F297" i="9"/>
  <c r="F296" i="9" s="1"/>
  <c r="F295" i="9"/>
  <c r="F294" i="9"/>
  <c r="F293" i="9" s="1"/>
  <c r="F292" i="9"/>
  <c r="F291" i="9"/>
  <c r="H290" i="9"/>
  <c r="E290" i="9" s="1"/>
  <c r="B290" i="9" s="1"/>
  <c r="G290" i="9"/>
  <c r="F290" i="9"/>
  <c r="F289" i="9"/>
  <c r="H288" i="9"/>
  <c r="G288" i="9"/>
  <c r="E288" i="9" s="1"/>
  <c r="B288" i="9" s="1"/>
  <c r="F288" i="9"/>
  <c r="F287" i="9"/>
  <c r="F286" i="9"/>
  <c r="H285" i="9"/>
  <c r="G285" i="9"/>
  <c r="F285" i="9"/>
  <c r="H284" i="9"/>
  <c r="G284" i="9"/>
  <c r="F284" i="9"/>
  <c r="H283" i="9"/>
  <c r="G283" i="9"/>
  <c r="F283" i="9"/>
  <c r="F282" i="9"/>
  <c r="H281" i="9"/>
  <c r="G281" i="9"/>
  <c r="F281" i="9"/>
  <c r="E281" i="9"/>
  <c r="B281" i="9" s="1"/>
  <c r="H280" i="9"/>
  <c r="G280" i="9"/>
  <c r="E280" i="9" s="1"/>
  <c r="B280" i="9" s="1"/>
  <c r="F280" i="9"/>
  <c r="F275" i="9" s="1"/>
  <c r="H279" i="9"/>
  <c r="G279" i="9"/>
  <c r="F279" i="9"/>
  <c r="F278" i="9"/>
  <c r="F277" i="9"/>
  <c r="F276" i="9"/>
  <c r="L274" i="9"/>
  <c r="F274" i="9" s="1"/>
  <c r="H274" i="9"/>
  <c r="I273" i="9"/>
  <c r="H273" i="9"/>
  <c r="F273" i="9"/>
  <c r="E272" i="9"/>
  <c r="M271" i="9"/>
  <c r="L271" i="9"/>
  <c r="F271" i="9" s="1"/>
  <c r="B271" i="9" s="1"/>
  <c r="E271" i="9"/>
  <c r="M270" i="9"/>
  <c r="L270" i="9"/>
  <c r="E270" i="9"/>
  <c r="M269" i="9"/>
  <c r="L269" i="9"/>
  <c r="F269" i="9"/>
  <c r="E269" i="9"/>
  <c r="B269" i="9" s="1"/>
  <c r="M268" i="9"/>
  <c r="L268" i="9"/>
  <c r="F268" i="9"/>
  <c r="E268" i="9"/>
  <c r="M267" i="9"/>
  <c r="L267" i="9"/>
  <c r="F267" i="9" s="1"/>
  <c r="B267" i="9" s="1"/>
  <c r="E267" i="9"/>
  <c r="M266" i="9"/>
  <c r="L266" i="9"/>
  <c r="E266" i="9"/>
  <c r="M265" i="9"/>
  <c r="L265" i="9"/>
  <c r="F265" i="9"/>
  <c r="E265" i="9"/>
  <c r="B265" i="9" s="1"/>
  <c r="M264" i="9"/>
  <c r="L264" i="9"/>
  <c r="F264" i="9"/>
  <c r="E264" i="9"/>
  <c r="B264" i="9" s="1"/>
  <c r="M263" i="9"/>
  <c r="L263" i="9"/>
  <c r="F263" i="9"/>
  <c r="B263" i="9" s="1"/>
  <c r="E263" i="9"/>
  <c r="M262" i="9"/>
  <c r="L262" i="9"/>
  <c r="F262" i="9" s="1"/>
  <c r="E262" i="9"/>
  <c r="M261" i="9"/>
  <c r="L261" i="9"/>
  <c r="F261" i="9"/>
  <c r="E261" i="9"/>
  <c r="M260" i="9"/>
  <c r="L260" i="9"/>
  <c r="F260" i="9" s="1"/>
  <c r="E260" i="9"/>
  <c r="M259" i="9"/>
  <c r="L259" i="9"/>
  <c r="F259" i="9" s="1"/>
  <c r="E259" i="9"/>
  <c r="B259" i="9"/>
  <c r="M258" i="9"/>
  <c r="L258" i="9"/>
  <c r="E258" i="9"/>
  <c r="M257" i="9"/>
  <c r="F257" i="9" s="1"/>
  <c r="L257" i="9"/>
  <c r="E257" i="9"/>
  <c r="B257" i="9"/>
  <c r="M256" i="9"/>
  <c r="L256" i="9"/>
  <c r="F256" i="9"/>
  <c r="E256" i="9"/>
  <c r="B256" i="9" s="1"/>
  <c r="M255" i="9"/>
  <c r="L255" i="9"/>
  <c r="F255" i="9"/>
  <c r="B255" i="9" s="1"/>
  <c r="E255" i="9"/>
  <c r="M254" i="9"/>
  <c r="L254" i="9"/>
  <c r="F254" i="9" s="1"/>
  <c r="E254" i="9"/>
  <c r="B254" i="9" s="1"/>
  <c r="M253" i="9"/>
  <c r="L253" i="9"/>
  <c r="F253" i="9"/>
  <c r="B253" i="9" s="1"/>
  <c r="E253" i="9"/>
  <c r="M252" i="9"/>
  <c r="L252" i="9"/>
  <c r="F252" i="9" s="1"/>
  <c r="E252" i="9"/>
  <c r="M251" i="9"/>
  <c r="L251" i="9"/>
  <c r="F251" i="9" s="1"/>
  <c r="B251" i="9" s="1"/>
  <c r="E251" i="9"/>
  <c r="M250" i="9"/>
  <c r="L250" i="9"/>
  <c r="E250" i="9"/>
  <c r="M249" i="9"/>
  <c r="F249" i="9" s="1"/>
  <c r="B249" i="9" s="1"/>
  <c r="L249" i="9"/>
  <c r="E249" i="9"/>
  <c r="M248" i="9"/>
  <c r="L248" i="9"/>
  <c r="F248" i="9"/>
  <c r="E248" i="9"/>
  <c r="B248" i="9" s="1"/>
  <c r="M247" i="9"/>
  <c r="L247" i="9"/>
  <c r="F247" i="9"/>
  <c r="B247" i="9" s="1"/>
  <c r="E247" i="9"/>
  <c r="M246" i="9"/>
  <c r="L246" i="9"/>
  <c r="F246" i="9" s="1"/>
  <c r="E246" i="9"/>
  <c r="M245" i="9"/>
  <c r="L245" i="9"/>
  <c r="F245" i="9"/>
  <c r="B245" i="9" s="1"/>
  <c r="E245" i="9"/>
  <c r="M244" i="9"/>
  <c r="L244" i="9"/>
  <c r="F244" i="9" s="1"/>
  <c r="E244" i="9"/>
  <c r="M243" i="9"/>
  <c r="L243" i="9"/>
  <c r="F243" i="9" s="1"/>
  <c r="E243" i="9"/>
  <c r="B243" i="9"/>
  <c r="M242" i="9"/>
  <c r="L242" i="9"/>
  <c r="E242" i="9"/>
  <c r="M241" i="9"/>
  <c r="F241" i="9" s="1"/>
  <c r="L241" i="9"/>
  <c r="E241" i="9"/>
  <c r="B241" i="9" s="1"/>
  <c r="M240" i="9"/>
  <c r="L240" i="9"/>
  <c r="F240" i="9"/>
  <c r="E240" i="9"/>
  <c r="M239" i="9"/>
  <c r="L239" i="9"/>
  <c r="F239" i="9"/>
  <c r="B239" i="9" s="1"/>
  <c r="E239" i="9"/>
  <c r="M238" i="9"/>
  <c r="L238" i="9"/>
  <c r="F238" i="9" s="1"/>
  <c r="E238" i="9"/>
  <c r="B238" i="9" s="1"/>
  <c r="M237" i="9"/>
  <c r="L237" i="9"/>
  <c r="F237" i="9"/>
  <c r="B237" i="9" s="1"/>
  <c r="E237" i="9"/>
  <c r="M236" i="9"/>
  <c r="L236" i="9"/>
  <c r="F236" i="9" s="1"/>
  <c r="E236" i="9"/>
  <c r="M235" i="9"/>
  <c r="L235" i="9"/>
  <c r="E235" i="9"/>
  <c r="M234" i="9"/>
  <c r="L234" i="9"/>
  <c r="E234" i="9"/>
  <c r="M233" i="9"/>
  <c r="F233" i="9" s="1"/>
  <c r="B233" i="9" s="1"/>
  <c r="L233" i="9"/>
  <c r="E233" i="9"/>
  <c r="M232" i="9"/>
  <c r="L232" i="9"/>
  <c r="F232" i="9"/>
  <c r="E232" i="9"/>
  <c r="B232" i="9" s="1"/>
  <c r="M231" i="9"/>
  <c r="L231" i="9"/>
  <c r="F231" i="9"/>
  <c r="B231" i="9" s="1"/>
  <c r="E231" i="9"/>
  <c r="M230" i="9"/>
  <c r="L230" i="9"/>
  <c r="F230" i="9" s="1"/>
  <c r="E230" i="9"/>
  <c r="M229" i="9"/>
  <c r="L229" i="9"/>
  <c r="F229" i="9"/>
  <c r="B229" i="9" s="1"/>
  <c r="E229" i="9"/>
  <c r="M228" i="9"/>
  <c r="L228" i="9"/>
  <c r="F228" i="9" s="1"/>
  <c r="E228" i="9"/>
  <c r="M227" i="9"/>
  <c r="L227" i="9"/>
  <c r="F227" i="9" s="1"/>
  <c r="E227" i="9"/>
  <c r="B227" i="9"/>
  <c r="M226" i="9"/>
  <c r="L226" i="9"/>
  <c r="E226" i="9"/>
  <c r="H225" i="9"/>
  <c r="G225" i="9"/>
  <c r="F225" i="9"/>
  <c r="M224" i="9"/>
  <c r="L224" i="9"/>
  <c r="F224" i="9"/>
  <c r="E224" i="9"/>
  <c r="M223" i="9"/>
  <c r="L223" i="9"/>
  <c r="F223" i="9"/>
  <c r="B223" i="9" s="1"/>
  <c r="E223" i="9"/>
  <c r="M222" i="9"/>
  <c r="L222" i="9"/>
  <c r="F222" i="9" s="1"/>
  <c r="E222" i="9"/>
  <c r="M221" i="9"/>
  <c r="L221" i="9"/>
  <c r="E221" i="9"/>
  <c r="M220" i="9"/>
  <c r="L220" i="9"/>
  <c r="E220" i="9"/>
  <c r="M219" i="9"/>
  <c r="L219" i="9"/>
  <c r="E219" i="9"/>
  <c r="M218" i="9"/>
  <c r="L218" i="9"/>
  <c r="E218" i="9"/>
  <c r="M217" i="9"/>
  <c r="L217" i="9"/>
  <c r="E217" i="9"/>
  <c r="M216" i="9"/>
  <c r="L216" i="9"/>
  <c r="E216" i="9"/>
  <c r="M215" i="9"/>
  <c r="L215" i="9"/>
  <c r="F215" i="9"/>
  <c r="B215" i="9" s="1"/>
  <c r="E215" i="9"/>
  <c r="M214" i="9"/>
  <c r="L214" i="9"/>
  <c r="F214" i="9" s="1"/>
  <c r="E214" i="9"/>
  <c r="M213" i="9"/>
  <c r="L213" i="9"/>
  <c r="F213" i="9"/>
  <c r="B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E158" i="9" s="1"/>
  <c r="B158" i="9" s="1"/>
  <c r="F158" i="9"/>
  <c r="H157" i="9"/>
  <c r="E157" i="9" s="1"/>
  <c r="B157" i="9" s="1"/>
  <c r="G157" i="9"/>
  <c r="F157" i="9"/>
  <c r="H156" i="9"/>
  <c r="G156" i="9"/>
  <c r="F156" i="9"/>
  <c r="E156" i="9"/>
  <c r="B156" i="9" s="1"/>
  <c r="H155" i="9"/>
  <c r="G155" i="9"/>
  <c r="E155" i="9" s="1"/>
  <c r="B155" i="9" s="1"/>
  <c r="F155" i="9"/>
  <c r="H154" i="9"/>
  <c r="G154" i="9"/>
  <c r="E154" i="9" s="1"/>
  <c r="B154" i="9" s="1"/>
  <c r="F154" i="9"/>
  <c r="H153" i="9"/>
  <c r="E153" i="9" s="1"/>
  <c r="B153" i="9" s="1"/>
  <c r="G153" i="9"/>
  <c r="F153" i="9"/>
  <c r="H152" i="9"/>
  <c r="G152" i="9"/>
  <c r="F152" i="9"/>
  <c r="E152" i="9"/>
  <c r="B152" i="9" s="1"/>
  <c r="H151" i="9"/>
  <c r="G151" i="9"/>
  <c r="E151" i="9" s="1"/>
  <c r="B151" i="9" s="1"/>
  <c r="F151" i="9"/>
  <c r="H150" i="9"/>
  <c r="G150" i="9"/>
  <c r="F150" i="9"/>
  <c r="H149" i="9"/>
  <c r="E149" i="9" s="1"/>
  <c r="B149" i="9" s="1"/>
  <c r="G149" i="9"/>
  <c r="F149" i="9"/>
  <c r="H148" i="9"/>
  <c r="G148" i="9"/>
  <c r="F148" i="9"/>
  <c r="E148" i="9"/>
  <c r="B148" i="9" s="1"/>
  <c r="H147" i="9"/>
  <c r="G147" i="9"/>
  <c r="E147" i="9" s="1"/>
  <c r="B147" i="9" s="1"/>
  <c r="F147" i="9"/>
  <c r="H146" i="9"/>
  <c r="G146" i="9"/>
  <c r="E146" i="9" s="1"/>
  <c r="B146" i="9" s="1"/>
  <c r="F146" i="9"/>
  <c r="H145" i="9"/>
  <c r="E145" i="9" s="1"/>
  <c r="G145" i="9"/>
  <c r="F145" i="9"/>
  <c r="B145" i="9"/>
  <c r="H144" i="9"/>
  <c r="G144" i="9"/>
  <c r="F144" i="9"/>
  <c r="E144" i="9"/>
  <c r="B144" i="9" s="1"/>
  <c r="H143" i="9"/>
  <c r="G143" i="9"/>
  <c r="F143" i="9"/>
  <c r="F142" i="9"/>
  <c r="H141" i="9"/>
  <c r="G141" i="9"/>
  <c r="F141" i="9"/>
  <c r="E141" i="9"/>
  <c r="B141" i="9" s="1"/>
  <c r="H140" i="9"/>
  <c r="G140" i="9"/>
  <c r="E140" i="9" s="1"/>
  <c r="B140" i="9" s="1"/>
  <c r="F140" i="9"/>
  <c r="H139" i="9"/>
  <c r="G139" i="9"/>
  <c r="E139" i="9" s="1"/>
  <c r="B139" i="9" s="1"/>
  <c r="F139" i="9"/>
  <c r="H138" i="9"/>
  <c r="G138" i="9"/>
  <c r="E138" i="9" s="1"/>
  <c r="B138" i="9" s="1"/>
  <c r="F138" i="9"/>
  <c r="H137" i="9"/>
  <c r="E137" i="9" s="1"/>
  <c r="B137" i="9" s="1"/>
  <c r="G137" i="9"/>
  <c r="F137" i="9"/>
  <c r="H136" i="9"/>
  <c r="G136" i="9"/>
  <c r="E136" i="9" s="1"/>
  <c r="B136" i="9" s="1"/>
  <c r="F136" i="9"/>
  <c r="H135" i="9"/>
  <c r="G135" i="9"/>
  <c r="E135" i="9" s="1"/>
  <c r="B135" i="9" s="1"/>
  <c r="F135" i="9"/>
  <c r="H134" i="9"/>
  <c r="G134" i="9"/>
  <c r="E134" i="9" s="1"/>
  <c r="B134" i="9" s="1"/>
  <c r="F134" i="9"/>
  <c r="H133" i="9"/>
  <c r="E133" i="9" s="1"/>
  <c r="B133" i="9" s="1"/>
  <c r="G133" i="9"/>
  <c r="F133" i="9"/>
  <c r="H132" i="9"/>
  <c r="G132" i="9"/>
  <c r="F132" i="9"/>
  <c r="E132" i="9"/>
  <c r="B132" i="9" s="1"/>
  <c r="H131" i="9"/>
  <c r="G131" i="9"/>
  <c r="E131" i="9" s="1"/>
  <c r="F131" i="9"/>
  <c r="B131" i="9"/>
  <c r="H130" i="9"/>
  <c r="G130" i="9"/>
  <c r="F130" i="9"/>
  <c r="E130" i="9"/>
  <c r="B130" i="9" s="1"/>
  <c r="H129" i="9"/>
  <c r="E129" i="9" s="1"/>
  <c r="G129" i="9"/>
  <c r="F129" i="9"/>
  <c r="B129" i="9"/>
  <c r="H128" i="9"/>
  <c r="G128" i="9"/>
  <c r="F128" i="9"/>
  <c r="E128" i="9"/>
  <c r="B128" i="9" s="1"/>
  <c r="H127" i="9"/>
  <c r="G127" i="9"/>
  <c r="F127" i="9"/>
  <c r="H126" i="9"/>
  <c r="G126" i="9"/>
  <c r="F126" i="9"/>
  <c r="E126" i="9"/>
  <c r="B126" i="9" s="1"/>
  <c r="H125" i="9"/>
  <c r="E125" i="9" s="1"/>
  <c r="B125" i="9" s="1"/>
  <c r="G125" i="9"/>
  <c r="F125" i="9"/>
  <c r="H124" i="9"/>
  <c r="G124" i="9"/>
  <c r="E124" i="9" s="1"/>
  <c r="B124" i="9" s="1"/>
  <c r="F124" i="9"/>
  <c r="H123" i="9"/>
  <c r="G123" i="9"/>
  <c r="E123" i="9" s="1"/>
  <c r="B123" i="9" s="1"/>
  <c r="F123" i="9"/>
  <c r="H122" i="9"/>
  <c r="G122" i="9"/>
  <c r="E122" i="9" s="1"/>
  <c r="B122" i="9" s="1"/>
  <c r="F122" i="9"/>
  <c r="H121" i="9"/>
  <c r="E121" i="9" s="1"/>
  <c r="B121" i="9" s="1"/>
  <c r="G121" i="9"/>
  <c r="F121" i="9"/>
  <c r="H120" i="9"/>
  <c r="G120" i="9"/>
  <c r="E120" i="9" s="1"/>
  <c r="B120" i="9" s="1"/>
  <c r="F120" i="9"/>
  <c r="H119" i="9"/>
  <c r="G119" i="9"/>
  <c r="E119" i="9" s="1"/>
  <c r="B119" i="9" s="1"/>
  <c r="F119" i="9"/>
  <c r="H118" i="9"/>
  <c r="G118" i="9"/>
  <c r="E118" i="9" s="1"/>
  <c r="B118" i="9" s="1"/>
  <c r="F118" i="9"/>
  <c r="H117" i="9"/>
  <c r="E117" i="9" s="1"/>
  <c r="B117" i="9" s="1"/>
  <c r="G117" i="9"/>
  <c r="F117" i="9"/>
  <c r="H116" i="9"/>
  <c r="G116" i="9"/>
  <c r="F116" i="9"/>
  <c r="E116" i="9"/>
  <c r="B116" i="9" s="1"/>
  <c r="H115" i="9"/>
  <c r="G115" i="9"/>
  <c r="F115" i="9"/>
  <c r="E115" i="9"/>
  <c r="B115" i="9" s="1"/>
  <c r="H114" i="9"/>
  <c r="G114" i="9"/>
  <c r="E114" i="9" s="1"/>
  <c r="F114" i="9"/>
  <c r="B114" i="9"/>
  <c r="H113" i="9"/>
  <c r="G113" i="9"/>
  <c r="F113" i="9"/>
  <c r="E113" i="9"/>
  <c r="B113" i="9" s="1"/>
  <c r="H112" i="9"/>
  <c r="E112" i="9" s="1"/>
  <c r="B112" i="9" s="1"/>
  <c r="G112" i="9"/>
  <c r="F112" i="9"/>
  <c r="H111" i="9"/>
  <c r="G111" i="9"/>
  <c r="E111" i="9" s="1"/>
  <c r="B111" i="9" s="1"/>
  <c r="F111" i="9"/>
  <c r="H110" i="9"/>
  <c r="G110" i="9"/>
  <c r="E110" i="9" s="1"/>
  <c r="B110" i="9" s="1"/>
  <c r="F110" i="9"/>
  <c r="H109" i="9"/>
  <c r="G109" i="9"/>
  <c r="E109" i="9" s="1"/>
  <c r="B109" i="9" s="1"/>
  <c r="F109" i="9"/>
  <c r="H108" i="9"/>
  <c r="E108" i="9" s="1"/>
  <c r="B108" i="9" s="1"/>
  <c r="G108" i="9"/>
  <c r="F108" i="9"/>
  <c r="H107" i="9"/>
  <c r="G107" i="9"/>
  <c r="F107" i="9"/>
  <c r="E107" i="9"/>
  <c r="B107" i="9" s="1"/>
  <c r="H106" i="9"/>
  <c r="G106" i="9"/>
  <c r="E106" i="9" s="1"/>
  <c r="F106" i="9"/>
  <c r="B106" i="9"/>
  <c r="H105" i="9"/>
  <c r="G105" i="9"/>
  <c r="F105" i="9"/>
  <c r="E105" i="9"/>
  <c r="B105" i="9" s="1"/>
  <c r="H104" i="9"/>
  <c r="E104" i="9" s="1"/>
  <c r="B104" i="9" s="1"/>
  <c r="G104" i="9"/>
  <c r="F104" i="9"/>
  <c r="H103" i="9"/>
  <c r="G103" i="9"/>
  <c r="E103" i="9" s="1"/>
  <c r="B103" i="9" s="1"/>
  <c r="F103" i="9"/>
  <c r="H102" i="9"/>
  <c r="G102" i="9"/>
  <c r="E102" i="9" s="1"/>
  <c r="B102" i="9" s="1"/>
  <c r="F102" i="9"/>
  <c r="H101" i="9"/>
  <c r="G101" i="9"/>
  <c r="E101" i="9" s="1"/>
  <c r="B101" i="9" s="1"/>
  <c r="F101" i="9"/>
  <c r="H100" i="9"/>
  <c r="E100" i="9" s="1"/>
  <c r="B100" i="9" s="1"/>
  <c r="G100" i="9"/>
  <c r="F100" i="9"/>
  <c r="H99" i="9"/>
  <c r="G99" i="9"/>
  <c r="F99" i="9"/>
  <c r="E99" i="9"/>
  <c r="B99" i="9" s="1"/>
  <c r="H98" i="9"/>
  <c r="G98" i="9"/>
  <c r="E98" i="9" s="1"/>
  <c r="F98" i="9"/>
  <c r="B98" i="9"/>
  <c r="H97" i="9"/>
  <c r="G97" i="9"/>
  <c r="F97" i="9"/>
  <c r="E97" i="9"/>
  <c r="B97" i="9" s="1"/>
  <c r="H96" i="9"/>
  <c r="E96" i="9" s="1"/>
  <c r="B96" i="9" s="1"/>
  <c r="G96" i="9"/>
  <c r="F96" i="9"/>
  <c r="H95" i="9"/>
  <c r="G95" i="9"/>
  <c r="E95" i="9" s="1"/>
  <c r="B95" i="9" s="1"/>
  <c r="F95" i="9"/>
  <c r="H94" i="9"/>
  <c r="G94" i="9"/>
  <c r="E94" i="9" s="1"/>
  <c r="B94" i="9" s="1"/>
  <c r="F94" i="9"/>
  <c r="H93" i="9"/>
  <c r="G93" i="9"/>
  <c r="E93" i="9" s="1"/>
  <c r="B93" i="9" s="1"/>
  <c r="F93" i="9"/>
  <c r="H92" i="9"/>
  <c r="E92" i="9" s="1"/>
  <c r="B92" i="9" s="1"/>
  <c r="G92" i="9"/>
  <c r="F92" i="9"/>
  <c r="H91" i="9"/>
  <c r="G91" i="9"/>
  <c r="F91" i="9"/>
  <c r="E91" i="9"/>
  <c r="B91" i="9" s="1"/>
  <c r="H90" i="9"/>
  <c r="G90" i="9"/>
  <c r="E90" i="9" s="1"/>
  <c r="F90" i="9"/>
  <c r="B90" i="9"/>
  <c r="H89" i="9"/>
  <c r="G89" i="9"/>
  <c r="F89" i="9"/>
  <c r="E89" i="9"/>
  <c r="B89" i="9" s="1"/>
  <c r="H88" i="9"/>
  <c r="E88" i="9" s="1"/>
  <c r="B88" i="9" s="1"/>
  <c r="G88" i="9"/>
  <c r="F88" i="9"/>
  <c r="H87" i="9"/>
  <c r="G87" i="9"/>
  <c r="E87" i="9" s="1"/>
  <c r="B87" i="9" s="1"/>
  <c r="F87" i="9"/>
  <c r="H86" i="9"/>
  <c r="G86" i="9"/>
  <c r="E86" i="9" s="1"/>
  <c r="B86" i="9" s="1"/>
  <c r="F86" i="9"/>
  <c r="H85" i="9"/>
  <c r="G85" i="9"/>
  <c r="E85" i="9" s="1"/>
  <c r="B85" i="9" s="1"/>
  <c r="F85" i="9"/>
  <c r="H84" i="9"/>
  <c r="E84" i="9" s="1"/>
  <c r="B84" i="9" s="1"/>
  <c r="G84" i="9"/>
  <c r="F84" i="9"/>
  <c r="H83" i="9"/>
  <c r="G83" i="9"/>
  <c r="F83" i="9"/>
  <c r="E83" i="9"/>
  <c r="B83" i="9" s="1"/>
  <c r="H82" i="9"/>
  <c r="G82" i="9"/>
  <c r="E82" i="9" s="1"/>
  <c r="F82" i="9"/>
  <c r="B82" i="9"/>
  <c r="H81" i="9"/>
  <c r="G81" i="9"/>
  <c r="F81" i="9"/>
  <c r="E81" i="9"/>
  <c r="B81" i="9" s="1"/>
  <c r="H80" i="9"/>
  <c r="E80" i="9" s="1"/>
  <c r="B80" i="9" s="1"/>
  <c r="G80" i="9"/>
  <c r="F80" i="9"/>
  <c r="H79" i="9"/>
  <c r="G79" i="9"/>
  <c r="E79" i="9" s="1"/>
  <c r="B79" i="9" s="1"/>
  <c r="F79" i="9"/>
  <c r="H78" i="9"/>
  <c r="G78" i="9"/>
  <c r="E78" i="9" s="1"/>
  <c r="B78" i="9" s="1"/>
  <c r="F78" i="9"/>
  <c r="H77" i="9"/>
  <c r="G77" i="9"/>
  <c r="E77" i="9" s="1"/>
  <c r="B77" i="9" s="1"/>
  <c r="F77" i="9"/>
  <c r="H76" i="9"/>
  <c r="E76" i="9" s="1"/>
  <c r="B76" i="9" s="1"/>
  <c r="G76" i="9"/>
  <c r="F76" i="9"/>
  <c r="H75" i="9"/>
  <c r="G75" i="9"/>
  <c r="F75" i="9"/>
  <c r="E75" i="9"/>
  <c r="B75" i="9" s="1"/>
  <c r="H74" i="9"/>
  <c r="G74" i="9"/>
  <c r="E74" i="9" s="1"/>
  <c r="F74" i="9"/>
  <c r="B74" i="9"/>
  <c r="H73" i="9"/>
  <c r="G73" i="9"/>
  <c r="F73" i="9"/>
  <c r="E73" i="9"/>
  <c r="B73" i="9" s="1"/>
  <c r="H72" i="9"/>
  <c r="E72" i="9" s="1"/>
  <c r="B72" i="9" s="1"/>
  <c r="G72" i="9"/>
  <c r="F72" i="9"/>
  <c r="H71" i="9"/>
  <c r="G71" i="9"/>
  <c r="E71" i="9" s="1"/>
  <c r="B71" i="9" s="1"/>
  <c r="F71" i="9"/>
  <c r="H70" i="9"/>
  <c r="G70" i="9"/>
  <c r="E70" i="9" s="1"/>
  <c r="B70" i="9" s="1"/>
  <c r="F70" i="9"/>
  <c r="H69" i="9"/>
  <c r="G69" i="9"/>
  <c r="E69" i="9" s="1"/>
  <c r="B69" i="9" s="1"/>
  <c r="F69" i="9"/>
  <c r="H68" i="9"/>
  <c r="E68" i="9" s="1"/>
  <c r="B68" i="9" s="1"/>
  <c r="G68" i="9"/>
  <c r="F68" i="9"/>
  <c r="H67" i="9"/>
  <c r="G67" i="9"/>
  <c r="F67" i="9"/>
  <c r="H66" i="9"/>
  <c r="G66" i="9"/>
  <c r="E66" i="9" s="1"/>
  <c r="F66" i="9"/>
  <c r="B66" i="9"/>
  <c r="H65" i="9"/>
  <c r="G65" i="9"/>
  <c r="F65" i="9"/>
  <c r="E65" i="9"/>
  <c r="B65" i="9" s="1"/>
  <c r="H64" i="9"/>
  <c r="E64" i="9" s="1"/>
  <c r="B64" i="9" s="1"/>
  <c r="G64" i="9"/>
  <c r="F64" i="9"/>
  <c r="H63" i="9"/>
  <c r="G63" i="9"/>
  <c r="E63" i="9" s="1"/>
  <c r="B63" i="9" s="1"/>
  <c r="F63" i="9"/>
  <c r="H62" i="9"/>
  <c r="G62" i="9"/>
  <c r="E62" i="9" s="1"/>
  <c r="B62" i="9" s="1"/>
  <c r="F62" i="9"/>
  <c r="H61" i="9"/>
  <c r="G61" i="9"/>
  <c r="E61" i="9" s="1"/>
  <c r="B61" i="9" s="1"/>
  <c r="F61" i="9"/>
  <c r="H60" i="9"/>
  <c r="E60" i="9" s="1"/>
  <c r="B60" i="9" s="1"/>
  <c r="G60" i="9"/>
  <c r="F60" i="9"/>
  <c r="H59" i="9"/>
  <c r="G59" i="9"/>
  <c r="F59" i="9"/>
  <c r="E59" i="9"/>
  <c r="B59" i="9" s="1"/>
  <c r="H58" i="9"/>
  <c r="G58" i="9"/>
  <c r="E58" i="9" s="1"/>
  <c r="F58" i="9"/>
  <c r="B58" i="9"/>
  <c r="H57" i="9"/>
  <c r="G57" i="9"/>
  <c r="F57" i="9"/>
  <c r="E57" i="9"/>
  <c r="B57" i="9" s="1"/>
  <c r="H56" i="9"/>
  <c r="E56" i="9" s="1"/>
  <c r="B56" i="9" s="1"/>
  <c r="G56" i="9"/>
  <c r="F56" i="9"/>
  <c r="H55" i="9"/>
  <c r="G55" i="9"/>
  <c r="E55" i="9" s="1"/>
  <c r="B55" i="9" s="1"/>
  <c r="F55" i="9"/>
  <c r="H54" i="9"/>
  <c r="G54" i="9"/>
  <c r="E54" i="9" s="1"/>
  <c r="B54" i="9" s="1"/>
  <c r="F54" i="9"/>
  <c r="H53" i="9"/>
  <c r="G53" i="9"/>
  <c r="E53" i="9" s="1"/>
  <c r="B53" i="9" s="1"/>
  <c r="F53" i="9"/>
  <c r="H52" i="9"/>
  <c r="E52" i="9" s="1"/>
  <c r="B52" i="9" s="1"/>
  <c r="G52" i="9"/>
  <c r="F52" i="9"/>
  <c r="H51" i="9"/>
  <c r="G51" i="9"/>
  <c r="F51" i="9"/>
  <c r="E51" i="9"/>
  <c r="B51" i="9" s="1"/>
  <c r="H50" i="9"/>
  <c r="G50" i="9"/>
  <c r="E50" i="9" s="1"/>
  <c r="F50" i="9"/>
  <c r="B50" i="9"/>
  <c r="H49" i="9"/>
  <c r="G49" i="9"/>
  <c r="F49" i="9"/>
  <c r="E49" i="9"/>
  <c r="B49" i="9" s="1"/>
  <c r="H48" i="9"/>
  <c r="E48" i="9" s="1"/>
  <c r="B48" i="9" s="1"/>
  <c r="G48" i="9"/>
  <c r="F48" i="9"/>
  <c r="H47" i="9"/>
  <c r="G47" i="9"/>
  <c r="E47" i="9" s="1"/>
  <c r="B47" i="9" s="1"/>
  <c r="F47" i="9"/>
  <c r="H46" i="9"/>
  <c r="G46" i="9"/>
  <c r="E46" i="9" s="1"/>
  <c r="B46" i="9" s="1"/>
  <c r="F46" i="9"/>
  <c r="H45" i="9"/>
  <c r="G45" i="9"/>
  <c r="F45" i="9"/>
  <c r="H44" i="9"/>
  <c r="E44" i="9" s="1"/>
  <c r="B44" i="9" s="1"/>
  <c r="G44" i="9"/>
  <c r="F44" i="9"/>
  <c r="H43" i="9"/>
  <c r="G43" i="9"/>
  <c r="F43" i="9"/>
  <c r="H42" i="9"/>
  <c r="G42" i="9"/>
  <c r="F42" i="9"/>
  <c r="H41" i="9"/>
  <c r="G41" i="9"/>
  <c r="F41" i="9"/>
  <c r="H40" i="9"/>
  <c r="G40" i="9"/>
  <c r="F40" i="9"/>
  <c r="H39" i="9"/>
  <c r="G39" i="9"/>
  <c r="F39" i="9"/>
  <c r="H38" i="9"/>
  <c r="G38" i="9"/>
  <c r="E38" i="9" s="1"/>
  <c r="B38" i="9" s="1"/>
  <c r="F38" i="9"/>
  <c r="H37" i="9"/>
  <c r="G37" i="9"/>
  <c r="F37" i="9"/>
  <c r="H36" i="9"/>
  <c r="E36" i="9" s="1"/>
  <c r="B36" i="9" s="1"/>
  <c r="G36" i="9"/>
  <c r="F36" i="9"/>
  <c r="H35" i="9"/>
  <c r="G35" i="9"/>
  <c r="F35" i="9"/>
  <c r="E35" i="9"/>
  <c r="B35" i="9" s="1"/>
  <c r="H34" i="9"/>
  <c r="G34" i="9"/>
  <c r="E34" i="9" s="1"/>
  <c r="F34" i="9"/>
  <c r="B34" i="9"/>
  <c r="H33" i="9"/>
  <c r="G33" i="9"/>
  <c r="F33" i="9"/>
  <c r="H32" i="9"/>
  <c r="E32" i="9" s="1"/>
  <c r="B32" i="9" s="1"/>
  <c r="G32" i="9"/>
  <c r="F32" i="9"/>
  <c r="H31" i="9"/>
  <c r="G31" i="9"/>
  <c r="E31" i="9" s="1"/>
  <c r="B31" i="9" s="1"/>
  <c r="F31" i="9"/>
  <c r="H30" i="9"/>
  <c r="G30" i="9"/>
  <c r="E30" i="9" s="1"/>
  <c r="B30" i="9" s="1"/>
  <c r="F30" i="9"/>
  <c r="H29" i="9"/>
  <c r="G29" i="9"/>
  <c r="F29" i="9"/>
  <c r="H28" i="9"/>
  <c r="E28" i="9" s="1"/>
  <c r="B28" i="9" s="1"/>
  <c r="G28" i="9"/>
  <c r="F28" i="9"/>
  <c r="H27" i="9"/>
  <c r="G27" i="9"/>
  <c r="E27" i="9" s="1"/>
  <c r="B27" i="9" s="1"/>
  <c r="F27" i="9"/>
  <c r="H26" i="9"/>
  <c r="G26" i="9"/>
  <c r="F26" i="9"/>
  <c r="H25" i="9"/>
  <c r="G25" i="9"/>
  <c r="F25" i="9"/>
  <c r="E25" i="9"/>
  <c r="B25" i="9" s="1"/>
  <c r="H24" i="9"/>
  <c r="E24" i="9" s="1"/>
  <c r="B24" i="9" s="1"/>
  <c r="G24" i="9"/>
  <c r="F24" i="9"/>
  <c r="H23" i="9"/>
  <c r="G23" i="9"/>
  <c r="E23" i="9" s="1"/>
  <c r="B23" i="9" s="1"/>
  <c r="F23" i="9"/>
  <c r="H22" i="9"/>
  <c r="G22" i="9"/>
  <c r="F22" i="9"/>
  <c r="H21" i="9"/>
  <c r="G21" i="9"/>
  <c r="E21" i="9" s="1"/>
  <c r="B21" i="9" s="1"/>
  <c r="F21" i="9"/>
  <c r="F20" i="9"/>
  <c r="F4" i="9"/>
  <c r="O3" i="9"/>
  <c r="G274" i="9" s="1"/>
  <c r="E274" i="9" s="1"/>
  <c r="B274" i="9" s="1"/>
  <c r="I3" i="9"/>
  <c r="H3" i="9"/>
  <c r="G3" i="9"/>
  <c r="D101" i="8"/>
  <c r="D95" i="8"/>
  <c r="D90" i="8"/>
  <c r="D85" i="8"/>
  <c r="C1560" i="1" s="1"/>
  <c r="D80" i="8"/>
  <c r="D75" i="8"/>
  <c r="D70" i="8"/>
  <c r="D65" i="8"/>
  <c r="C1540" i="1" s="1"/>
  <c r="G1540" i="1" s="1"/>
  <c r="D60" i="8"/>
  <c r="D55" i="8"/>
  <c r="D50" i="8"/>
  <c r="D49" i="8"/>
  <c r="C1524" i="1" s="1"/>
  <c r="H1524" i="1" s="1"/>
  <c r="D44" i="8"/>
  <c r="D36" i="8"/>
  <c r="D26" i="8"/>
  <c r="D24" i="8" s="1"/>
  <c r="C1499" i="1" s="1"/>
  <c r="D18" i="8"/>
  <c r="D8" i="8"/>
  <c r="D6" i="8" s="1"/>
  <c r="C1481" i="1" s="1"/>
  <c r="E44" i="7"/>
  <c r="D44" i="7"/>
  <c r="E39" i="7"/>
  <c r="D39" i="7"/>
  <c r="E38" i="7"/>
  <c r="E30" i="7"/>
  <c r="D30" i="7"/>
  <c r="E23" i="7"/>
  <c r="E22" i="7" s="1"/>
  <c r="D23" i="7"/>
  <c r="D22" i="7" s="1"/>
  <c r="E7" i="7"/>
  <c r="E6" i="7" s="1"/>
  <c r="D7" i="7"/>
  <c r="D6" i="7"/>
  <c r="F140" i="6"/>
  <c r="F139" i="6"/>
  <c r="F138" i="6"/>
  <c r="F137" i="6"/>
  <c r="F136" i="6"/>
  <c r="F135" i="6"/>
  <c r="F134" i="6"/>
  <c r="F133" i="6"/>
  <c r="F132" i="6"/>
  <c r="F131" i="6"/>
  <c r="F130" i="6"/>
  <c r="E130" i="6"/>
  <c r="E129" i="6" s="1"/>
  <c r="D1423" i="1" s="1"/>
  <c r="H1423" i="1" s="1"/>
  <c r="D130" i="6"/>
  <c r="F129" i="6"/>
  <c r="D129" i="6"/>
  <c r="F128" i="6"/>
  <c r="F127" i="6"/>
  <c r="F126" i="6"/>
  <c r="F125" i="6"/>
  <c r="F124" i="6"/>
  <c r="F123" i="6"/>
  <c r="F122" i="6"/>
  <c r="E122" i="6"/>
  <c r="D122" i="6"/>
  <c r="F121" i="6"/>
  <c r="F120" i="6"/>
  <c r="F119" i="6"/>
  <c r="E118" i="6"/>
  <c r="D1412" i="1" s="1"/>
  <c r="G1412" i="1" s="1"/>
  <c r="D118" i="6"/>
  <c r="F118" i="6" s="1"/>
  <c r="F117" i="6"/>
  <c r="F116" i="6"/>
  <c r="F115" i="6"/>
  <c r="E115" i="6"/>
  <c r="D115" i="6"/>
  <c r="D114" i="6"/>
  <c r="F113" i="6"/>
  <c r="F112" i="6"/>
  <c r="F111" i="6"/>
  <c r="F110" i="6"/>
  <c r="F109" i="6"/>
  <c r="F108" i="6"/>
  <c r="E107" i="6"/>
  <c r="D107" i="6"/>
  <c r="F107" i="6" s="1"/>
  <c r="F106" i="6"/>
  <c r="F105" i="6"/>
  <c r="F104" i="6"/>
  <c r="F103" i="6"/>
  <c r="F102" i="6"/>
  <c r="F101" i="6"/>
  <c r="F100" i="6"/>
  <c r="F99" i="6"/>
  <c r="E99" i="6"/>
  <c r="D99" i="6"/>
  <c r="F98" i="6"/>
  <c r="F97" i="6"/>
  <c r="F96" i="6"/>
  <c r="F95" i="6"/>
  <c r="E94" i="6"/>
  <c r="D94" i="6"/>
  <c r="F93" i="6"/>
  <c r="F92" i="6"/>
  <c r="F91" i="6"/>
  <c r="E90" i="6"/>
  <c r="D90" i="6"/>
  <c r="F90" i="6" s="1"/>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D39" i="6"/>
  <c r="F39" i="6" s="1"/>
  <c r="F38" i="6"/>
  <c r="F37" i="6"/>
  <c r="F36" i="6"/>
  <c r="E36" i="6"/>
  <c r="D36" i="6"/>
  <c r="D35"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D250" i="5"/>
  <c r="F249" i="5"/>
  <c r="F248" i="5"/>
  <c r="F247" i="5"/>
  <c r="F246" i="5"/>
  <c r="E246" i="5"/>
  <c r="D246" i="5"/>
  <c r="E245" i="5"/>
  <c r="F244" i="5"/>
  <c r="F243" i="5"/>
  <c r="E242" i="5"/>
  <c r="D242" i="5"/>
  <c r="F242" i="5" s="1"/>
  <c r="F241" i="5"/>
  <c r="F240" i="5"/>
  <c r="E239" i="5"/>
  <c r="E238" i="5" s="1"/>
  <c r="D239"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E206" i="5" s="1"/>
  <c r="H292" i="9" s="1"/>
  <c r="D207" i="5"/>
  <c r="D206" i="5"/>
  <c r="F205" i="5"/>
  <c r="F204" i="5"/>
  <c r="F203" i="5"/>
  <c r="F202" i="5"/>
  <c r="F201" i="5"/>
  <c r="F200" i="5"/>
  <c r="F199" i="5"/>
  <c r="F198" i="5"/>
  <c r="E198" i="5"/>
  <c r="D198" i="5"/>
  <c r="F197" i="5"/>
  <c r="F196" i="5"/>
  <c r="F195" i="5"/>
  <c r="F194" i="5"/>
  <c r="F193" i="5"/>
  <c r="F192" i="5"/>
  <c r="E191" i="5"/>
  <c r="E190" i="5" s="1"/>
  <c r="H291" i="9" s="1"/>
  <c r="D191" i="5"/>
  <c r="F191" i="5" s="1"/>
  <c r="D190" i="5"/>
  <c r="F189" i="5"/>
  <c r="F188" i="5"/>
  <c r="F187" i="5"/>
  <c r="F186" i="5"/>
  <c r="F185" i="5"/>
  <c r="F184" i="5"/>
  <c r="F183" i="5"/>
  <c r="F182" i="5"/>
  <c r="F181" i="5"/>
  <c r="E180" i="5"/>
  <c r="D180" i="5"/>
  <c r="F179" i="5"/>
  <c r="F178" i="5"/>
  <c r="E177" i="5"/>
  <c r="D177" i="5"/>
  <c r="C1154" i="1" s="1"/>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D149" i="5"/>
  <c r="F148" i="5"/>
  <c r="F147" i="5"/>
  <c r="F145" i="5"/>
  <c r="F144" i="5"/>
  <c r="F143" i="5"/>
  <c r="E142" i="5"/>
  <c r="D142" i="5"/>
  <c r="F142" i="5" s="1"/>
  <c r="F141" i="5"/>
  <c r="F140" i="5"/>
  <c r="F139" i="5"/>
  <c r="F138" i="5"/>
  <c r="F137" i="5"/>
  <c r="F136" i="5"/>
  <c r="F135" i="5"/>
  <c r="E135" i="5"/>
  <c r="D135" i="5"/>
  <c r="E134" i="5"/>
  <c r="D1112" i="1" s="1"/>
  <c r="H1112" i="1" s="1"/>
  <c r="D134" i="5"/>
  <c r="F134" i="5" s="1"/>
  <c r="F133" i="5"/>
  <c r="F132" i="5"/>
  <c r="F131" i="5"/>
  <c r="F130" i="5"/>
  <c r="F129" i="5"/>
  <c r="F128" i="5"/>
  <c r="F127" i="5"/>
  <c r="F126" i="5"/>
  <c r="E126" i="5"/>
  <c r="D126" i="5"/>
  <c r="F125" i="5"/>
  <c r="F124" i="5"/>
  <c r="F123" i="5"/>
  <c r="F122" i="5"/>
  <c r="F121" i="5"/>
  <c r="F120" i="5"/>
  <c r="E119" i="5"/>
  <c r="D119" i="5"/>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D87" i="5"/>
  <c r="F87" i="5" s="1"/>
  <c r="F86" i="5"/>
  <c r="F85" i="5"/>
  <c r="F84" i="5"/>
  <c r="F83" i="5"/>
  <c r="F82" i="5"/>
  <c r="F81" i="5"/>
  <c r="F80" i="5"/>
  <c r="F79" i="5"/>
  <c r="E79" i="5"/>
  <c r="E78" i="5" s="1"/>
  <c r="D79" i="5"/>
  <c r="D78" i="5"/>
  <c r="F77" i="5"/>
  <c r="F76" i="5"/>
  <c r="F75" i="5"/>
  <c r="F74" i="5"/>
  <c r="F73" i="5"/>
  <c r="F72" i="5"/>
  <c r="F71" i="5"/>
  <c r="E70" i="5"/>
  <c r="E69" i="5" s="1"/>
  <c r="D1047" i="1" s="1"/>
  <c r="D70" i="5"/>
  <c r="F67" i="5"/>
  <c r="F66" i="5"/>
  <c r="F65" i="5"/>
  <c r="F64" i="5"/>
  <c r="E63" i="5"/>
  <c r="D63" i="5"/>
  <c r="F62" i="5"/>
  <c r="F61" i="5"/>
  <c r="F60" i="5"/>
  <c r="F59" i="5"/>
  <c r="F58" i="5"/>
  <c r="F57" i="5"/>
  <c r="F56" i="5"/>
  <c r="E56" i="5"/>
  <c r="D56" i="5"/>
  <c r="F55" i="5"/>
  <c r="F54" i="5"/>
  <c r="F53" i="5"/>
  <c r="E52" i="5"/>
  <c r="D1030" i="1" s="1"/>
  <c r="G1030" i="1" s="1"/>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1007" i="1" s="1"/>
  <c r="H1007" i="1" s="1"/>
  <c r="D29" i="5"/>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E625" i="4" s="1"/>
  <c r="D632" i="4"/>
  <c r="D625" i="4" s="1"/>
  <c r="C619" i="1" s="1"/>
  <c r="F631" i="4"/>
  <c r="F630" i="4"/>
  <c r="F629" i="4"/>
  <c r="E629" i="4"/>
  <c r="D629" i="4"/>
  <c r="F628" i="4"/>
  <c r="F627" i="4"/>
  <c r="F626" i="4"/>
  <c r="E626" i="4"/>
  <c r="D626"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2" i="9" s="1"/>
  <c r="D603" i="4"/>
  <c r="D593" i="4" s="1"/>
  <c r="F602" i="4"/>
  <c r="F601" i="4"/>
  <c r="F600" i="4"/>
  <c r="F599" i="4"/>
  <c r="E599" i="4"/>
  <c r="D599" i="4"/>
  <c r="F598" i="4"/>
  <c r="F597" i="4"/>
  <c r="F596" i="4"/>
  <c r="F595" i="4"/>
  <c r="E594" i="4"/>
  <c r="E593" i="4" s="1"/>
  <c r="D594" i="4"/>
  <c r="F594" i="4" s="1"/>
  <c r="F592" i="4"/>
  <c r="F591" i="4"/>
  <c r="E590" i="4"/>
  <c r="D590" i="4"/>
  <c r="F590" i="4" s="1"/>
  <c r="F589" i="4"/>
  <c r="F588" i="4"/>
  <c r="F587" i="4"/>
  <c r="E587" i="4"/>
  <c r="D587" i="4"/>
  <c r="F586" i="4"/>
  <c r="F585" i="4"/>
  <c r="E585" i="4"/>
  <c r="D585" i="4"/>
  <c r="F584" i="4"/>
  <c r="F583" i="4"/>
  <c r="F582" i="4"/>
  <c r="E581" i="4"/>
  <c r="D581" i="4"/>
  <c r="F579" i="4"/>
  <c r="F578" i="4"/>
  <c r="E577" i="4"/>
  <c r="D577" i="4"/>
  <c r="F577" i="4" s="1"/>
  <c r="F576" i="4"/>
  <c r="F575" i="4"/>
  <c r="E574" i="4"/>
  <c r="E567" i="4" s="1"/>
  <c r="D561" i="1" s="1"/>
  <c r="H561" i="1" s="1"/>
  <c r="D574" i="4"/>
  <c r="D567" i="4" s="1"/>
  <c r="F573" i="4"/>
  <c r="F572" i="4"/>
  <c r="F571" i="4"/>
  <c r="E571" i="4"/>
  <c r="D571" i="4"/>
  <c r="F570" i="4"/>
  <c r="F569" i="4"/>
  <c r="F568" i="4"/>
  <c r="E568" i="4"/>
  <c r="D568" i="4"/>
  <c r="F567" i="4"/>
  <c r="F566" i="4"/>
  <c r="F565" i="4"/>
  <c r="F564" i="4"/>
  <c r="E563" i="4"/>
  <c r="D563" i="4"/>
  <c r="F563" i="4" s="1"/>
  <c r="F562" i="4"/>
  <c r="F561" i="4"/>
  <c r="F560" i="4"/>
  <c r="F559" i="4"/>
  <c r="F558" i="4"/>
  <c r="F557" i="4"/>
  <c r="F556" i="4"/>
  <c r="F555" i="4"/>
  <c r="E555" i="4"/>
  <c r="D555" i="4"/>
  <c r="F554" i="4"/>
  <c r="F553" i="4"/>
  <c r="F552" i="4"/>
  <c r="F551" i="4"/>
  <c r="E550" i="4"/>
  <c r="D544" i="1" s="1"/>
  <c r="G544" i="1" s="1"/>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30" i="4" s="1"/>
  <c r="D529" i="4"/>
  <c r="F527" i="4"/>
  <c r="F526" i="4"/>
  <c r="E525" i="4"/>
  <c r="D525" i="4"/>
  <c r="F525" i="4" s="1"/>
  <c r="F524" i="4"/>
  <c r="F523" i="4"/>
  <c r="E522" i="4"/>
  <c r="E515" i="4" s="1"/>
  <c r="D522" i="4"/>
  <c r="D515" i="4" s="1"/>
  <c r="C509" i="1" s="1"/>
  <c r="G509" i="1" s="1"/>
  <c r="F521" i="4"/>
  <c r="F520" i="4"/>
  <c r="F519" i="4"/>
  <c r="E519" i="4"/>
  <c r="D519" i="4"/>
  <c r="F518" i="4"/>
  <c r="F517" i="4"/>
  <c r="F516"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4" i="4"/>
  <c r="F493" i="4"/>
  <c r="F492" i="4"/>
  <c r="F491" i="4"/>
  <c r="F490" i="4"/>
  <c r="E490" i="4"/>
  <c r="D490" i="4"/>
  <c r="F489" i="4"/>
  <c r="F488" i="4"/>
  <c r="F487" i="4"/>
  <c r="F486" i="4"/>
  <c r="F485" i="4"/>
  <c r="E485" i="4"/>
  <c r="D485" i="4"/>
  <c r="E484" i="4"/>
  <c r="F483" i="4"/>
  <c r="F482" i="4"/>
  <c r="F481" i="4"/>
  <c r="E481" i="4"/>
  <c r="D481" i="4"/>
  <c r="F480" i="4"/>
  <c r="F479" i="4"/>
  <c r="F478" i="4"/>
  <c r="E478" i="4"/>
  <c r="D478" i="4"/>
  <c r="F477" i="4"/>
  <c r="F476" i="4"/>
  <c r="F475" i="4"/>
  <c r="F474" i="4"/>
  <c r="F473" i="4"/>
  <c r="E473" i="4"/>
  <c r="D473" i="4"/>
  <c r="E472" i="4"/>
  <c r="D466" i="1" s="1"/>
  <c r="D472" i="4"/>
  <c r="F472" i="4" s="1"/>
  <c r="F471" i="4"/>
  <c r="F470" i="4"/>
  <c r="F469" i="4"/>
  <c r="E469" i="4"/>
  <c r="D469" i="4"/>
  <c r="F468" i="4"/>
  <c r="F467" i="4"/>
  <c r="F466" i="4"/>
  <c r="E466" i="4"/>
  <c r="D466" i="4"/>
  <c r="F465" i="4"/>
  <c r="F464" i="4"/>
  <c r="E463" i="4"/>
  <c r="D463" i="4"/>
  <c r="F463" i="4" s="1"/>
  <c r="F462" i="4"/>
  <c r="F461" i="4"/>
  <c r="E460" i="4"/>
  <c r="E459" i="4" s="1"/>
  <c r="D460" i="4"/>
  <c r="F460" i="4" s="1"/>
  <c r="D459" i="4"/>
  <c r="F459"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6" i="4"/>
  <c r="F425" i="4"/>
  <c r="F424" i="4"/>
  <c r="F423" i="4"/>
  <c r="F422" i="4"/>
  <c r="E422" i="4"/>
  <c r="D422" i="4"/>
  <c r="E421" i="4"/>
  <c r="E418" i="4"/>
  <c r="D418" i="4"/>
  <c r="E417" i="4"/>
  <c r="D417" i="4"/>
  <c r="D644" i="4" s="1"/>
  <c r="E416" i="4"/>
  <c r="E643" i="4" s="1"/>
  <c r="D416" i="4"/>
  <c r="D643" i="4" s="1"/>
  <c r="F411" i="4"/>
  <c r="F410" i="4"/>
  <c r="F409" i="4"/>
  <c r="F406" i="4"/>
  <c r="F405" i="4"/>
  <c r="F404" i="4"/>
  <c r="F403" i="4"/>
  <c r="F402" i="4"/>
  <c r="E402" i="4"/>
  <c r="D402" i="4"/>
  <c r="F401" i="4"/>
  <c r="F400" i="4"/>
  <c r="E400" i="4"/>
  <c r="D400" i="4"/>
  <c r="F399" i="4"/>
  <c r="F398" i="4"/>
  <c r="F397" i="4"/>
  <c r="E397" i="4"/>
  <c r="D397" i="4"/>
  <c r="F396" i="4"/>
  <c r="E396" i="4"/>
  <c r="D396" i="4"/>
  <c r="F395" i="4"/>
  <c r="F394" i="4"/>
  <c r="F393" i="4"/>
  <c r="F392" i="4"/>
  <c r="E391" i="4"/>
  <c r="D391" i="4"/>
  <c r="F391" i="4" s="1"/>
  <c r="F390" i="4"/>
  <c r="F389" i="4"/>
  <c r="F388" i="4"/>
  <c r="E388" i="4"/>
  <c r="D383" i="1" s="1"/>
  <c r="H383" i="1" s="1"/>
  <c r="D388" i="4"/>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F364" i="4"/>
  <c r="E364" i="4"/>
  <c r="D364" i="4"/>
  <c r="F362" i="4"/>
  <c r="F361" i="4"/>
  <c r="F360" i="4"/>
  <c r="F359" i="4"/>
  <c r="F358" i="4"/>
  <c r="F357" i="4"/>
  <c r="F356" i="4"/>
  <c r="E356" i="4"/>
  <c r="E351" i="4" s="1"/>
  <c r="D356" i="4"/>
  <c r="F355" i="4"/>
  <c r="F354" i="4"/>
  <c r="F353" i="4"/>
  <c r="E352" i="4"/>
  <c r="D352" i="4"/>
  <c r="F349" i="4"/>
  <c r="F348" i="4"/>
  <c r="E348" i="4"/>
  <c r="D348" i="4"/>
  <c r="F347" i="4"/>
  <c r="F346" i="4"/>
  <c r="F345" i="4"/>
  <c r="E345" i="4"/>
  <c r="D345" i="4"/>
  <c r="F344" i="4"/>
  <c r="E344" i="4"/>
  <c r="D344" i="4"/>
  <c r="F343" i="4"/>
  <c r="F342" i="4"/>
  <c r="F341" i="4"/>
  <c r="F340" i="4"/>
  <c r="E339" i="4"/>
  <c r="D339" i="4"/>
  <c r="F339" i="4" s="1"/>
  <c r="F338" i="4"/>
  <c r="F337" i="4"/>
  <c r="F336" i="4"/>
  <c r="E336" i="4"/>
  <c r="D331" i="1" s="1"/>
  <c r="H331" i="1" s="1"/>
  <c r="D336" i="4"/>
  <c r="F335" i="4"/>
  <c r="F334" i="4"/>
  <c r="F333" i="4"/>
  <c r="F332" i="4"/>
  <c r="E331" i="4"/>
  <c r="D331" i="4"/>
  <c r="F331" i="4" s="1"/>
  <c r="F330" i="4"/>
  <c r="F329" i="4"/>
  <c r="F328" i="4"/>
  <c r="F327" i="4"/>
  <c r="E326" i="4"/>
  <c r="D326" i="4"/>
  <c r="F326" i="4" s="1"/>
  <c r="F325" i="4"/>
  <c r="F324" i="4"/>
  <c r="F323" i="4"/>
  <c r="F322" i="4"/>
  <c r="F321" i="4"/>
  <c r="F320" i="4"/>
  <c r="F319" i="4"/>
  <c r="F318" i="4"/>
  <c r="E317" i="4"/>
  <c r="D317" i="4"/>
  <c r="F316" i="4"/>
  <c r="F315" i="4"/>
  <c r="F314" i="4"/>
  <c r="F313" i="4"/>
  <c r="F312" i="4"/>
  <c r="E312" i="4"/>
  <c r="D312" i="4"/>
  <c r="F310" i="4"/>
  <c r="F309" i="4"/>
  <c r="F308" i="4"/>
  <c r="F307" i="4"/>
  <c r="F306" i="4"/>
  <c r="F305" i="4"/>
  <c r="F304" i="4"/>
  <c r="E304" i="4"/>
  <c r="E299" i="4" s="1"/>
  <c r="D304" i="4"/>
  <c r="F303" i="4"/>
  <c r="F302" i="4"/>
  <c r="F301" i="4"/>
  <c r="E300" i="4"/>
  <c r="D300"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E263" i="4" s="1"/>
  <c r="D264" i="4"/>
  <c r="F264" i="4" s="1"/>
  <c r="D263" i="4"/>
  <c r="F263" i="4" s="1"/>
  <c r="F262" i="4"/>
  <c r="F261" i="4"/>
  <c r="F260" i="4"/>
  <c r="E259" i="4"/>
  <c r="D255" i="1" s="1"/>
  <c r="D259" i="4"/>
  <c r="F258" i="4"/>
  <c r="F257" i="4"/>
  <c r="F256" i="4"/>
  <c r="F255" i="4"/>
  <c r="F254" i="4"/>
  <c r="F253" i="4"/>
  <c r="E253" i="4"/>
  <c r="D253" i="4"/>
  <c r="D252" i="4"/>
  <c r="F251" i="4"/>
  <c r="F250" i="4"/>
  <c r="F249" i="4"/>
  <c r="F248" i="4"/>
  <c r="E247" i="4"/>
  <c r="D247" i="4"/>
  <c r="F247" i="4" s="1"/>
  <c r="F246" i="4"/>
  <c r="F245" i="4"/>
  <c r="E244" i="4"/>
  <c r="D240" i="1" s="1"/>
  <c r="D244" i="4"/>
  <c r="F244" i="4" s="1"/>
  <c r="F243" i="4"/>
  <c r="F242" i="4"/>
  <c r="F241" i="4"/>
  <c r="F240" i="4"/>
  <c r="E240" i="4"/>
  <c r="D240" i="4"/>
  <c r="F239" i="4"/>
  <c r="F238" i="4"/>
  <c r="F237" i="4"/>
  <c r="E236" i="4"/>
  <c r="D236" i="4"/>
  <c r="F235" i="4"/>
  <c r="F234" i="4"/>
  <c r="F233" i="4"/>
  <c r="F232" i="4"/>
  <c r="E231" i="4"/>
  <c r="D231" i="4"/>
  <c r="F231" i="4" s="1"/>
  <c r="F230" i="4"/>
  <c r="F229" i="4"/>
  <c r="E228" i="4"/>
  <c r="D228" i="4"/>
  <c r="F228" i="4" s="1"/>
  <c r="F227" i="4"/>
  <c r="F226" i="4"/>
  <c r="F225" i="4"/>
  <c r="E225" i="4"/>
  <c r="D225" i="4"/>
  <c r="E224" i="4"/>
  <c r="D220" i="1" s="1"/>
  <c r="F223" i="4"/>
  <c r="F222" i="4"/>
  <c r="F221" i="4"/>
  <c r="F220" i="4"/>
  <c r="E219" i="4"/>
  <c r="D219" i="4"/>
  <c r="F219" i="4" s="1"/>
  <c r="F218" i="4"/>
  <c r="F217" i="4"/>
  <c r="E216" i="4"/>
  <c r="E215" i="4" s="1"/>
  <c r="D216" i="4"/>
  <c r="F216" i="4" s="1"/>
  <c r="D215" i="4"/>
  <c r="F214" i="4"/>
  <c r="F213" i="4"/>
  <c r="F212" i="4"/>
  <c r="F211" i="4"/>
  <c r="E210" i="4"/>
  <c r="D210" i="4"/>
  <c r="F209" i="4"/>
  <c r="F208" i="4"/>
  <c r="F207" i="4"/>
  <c r="F206" i="4"/>
  <c r="F205" i="4"/>
  <c r="F204" i="4"/>
  <c r="F203" i="4"/>
  <c r="E202" i="4"/>
  <c r="D202" i="4"/>
  <c r="F201" i="4"/>
  <c r="F200" i="4"/>
  <c r="F199" i="4"/>
  <c r="F198" i="4"/>
  <c r="E197" i="4"/>
  <c r="D197" i="4"/>
  <c r="F195" i="4"/>
  <c r="F194" i="4"/>
  <c r="F193" i="4"/>
  <c r="F192" i="4"/>
  <c r="F191" i="4"/>
  <c r="F190" i="4"/>
  <c r="F189" i="4"/>
  <c r="E188" i="4"/>
  <c r="D184" i="1" s="1"/>
  <c r="D188" i="4"/>
  <c r="F187" i="4"/>
  <c r="F186" i="4"/>
  <c r="F185" i="4"/>
  <c r="F184" i="4"/>
  <c r="F183" i="4"/>
  <c r="F182" i="4"/>
  <c r="F181" i="4"/>
  <c r="F180" i="4"/>
  <c r="F179" i="4"/>
  <c r="F178" i="4"/>
  <c r="E177" i="4"/>
  <c r="D177" i="4"/>
  <c r="F176" i="4"/>
  <c r="F175" i="4"/>
  <c r="F174" i="4"/>
  <c r="F173" i="4"/>
  <c r="F172" i="4"/>
  <c r="F171" i="4"/>
  <c r="F170" i="4"/>
  <c r="E169" i="4"/>
  <c r="D169" i="4"/>
  <c r="C165" i="1" s="1"/>
  <c r="F168" i="4"/>
  <c r="F167" i="4"/>
  <c r="F166" i="4"/>
  <c r="F165" i="4"/>
  <c r="E164" i="4"/>
  <c r="D164" i="4"/>
  <c r="F162" i="4"/>
  <c r="F161" i="4"/>
  <c r="F160" i="4"/>
  <c r="E159" i="4"/>
  <c r="D159" i="4"/>
  <c r="F158" i="4"/>
  <c r="F157" i="4"/>
  <c r="F156" i="4"/>
  <c r="F155" i="4"/>
  <c r="F154" i="4"/>
  <c r="E153" i="4"/>
  <c r="D153" i="4"/>
  <c r="C149" i="1" s="1"/>
  <c r="F150" i="4"/>
  <c r="F149" i="4"/>
  <c r="F148" i="4"/>
  <c r="F147" i="4"/>
  <c r="F146" i="4"/>
  <c r="F145" i="4"/>
  <c r="F144" i="4"/>
  <c r="F143" i="4"/>
  <c r="F142" i="4"/>
  <c r="F141" i="4"/>
  <c r="F140" i="4"/>
  <c r="E140" i="4"/>
  <c r="D140" i="4"/>
  <c r="E139" i="4"/>
  <c r="D139" i="4"/>
  <c r="F139" i="4" s="1"/>
  <c r="F138" i="4"/>
  <c r="F137" i="4"/>
  <c r="F136" i="4"/>
  <c r="F135" i="4"/>
  <c r="E134" i="4"/>
  <c r="D134" i="4"/>
  <c r="F132" i="4"/>
  <c r="F131" i="4"/>
  <c r="F130" i="4"/>
  <c r="F129" i="4"/>
  <c r="F128" i="4"/>
  <c r="E128" i="4"/>
  <c r="E124" i="4" s="1"/>
  <c r="D120" i="1" s="1"/>
  <c r="D128" i="4"/>
  <c r="F127" i="4"/>
  <c r="F126" i="4"/>
  <c r="E125" i="4"/>
  <c r="D125" i="4"/>
  <c r="F123" i="4"/>
  <c r="F122" i="4"/>
  <c r="F121" i="4"/>
  <c r="E120" i="4"/>
  <c r="D120" i="4"/>
  <c r="F119" i="4"/>
  <c r="F118" i="4"/>
  <c r="F117" i="4"/>
  <c r="F116" i="4"/>
  <c r="F115" i="4"/>
  <c r="F114" i="4"/>
  <c r="F113" i="4"/>
  <c r="E112" i="4"/>
  <c r="D112" i="4"/>
  <c r="F111" i="4"/>
  <c r="F110" i="4"/>
  <c r="F109" i="4"/>
  <c r="F108" i="4"/>
  <c r="F107" i="4"/>
  <c r="E107" i="4"/>
  <c r="D107"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E82" i="4" s="1"/>
  <c r="D78" i="1" s="1"/>
  <c r="D83" i="4"/>
  <c r="D82" i="4"/>
  <c r="F81" i="4"/>
  <c r="F80" i="4"/>
  <c r="F79" i="4"/>
  <c r="F78" i="4"/>
  <c r="E77" i="4"/>
  <c r="D77" i="4"/>
  <c r="F77" i="4" s="1"/>
  <c r="F76" i="4"/>
  <c r="F75" i="4"/>
  <c r="E74" i="4"/>
  <c r="D74" i="4"/>
  <c r="F73" i="4"/>
  <c r="F72" i="4"/>
  <c r="F71" i="4"/>
  <c r="E71" i="4"/>
  <c r="D71" i="4"/>
  <c r="F70" i="4"/>
  <c r="F69" i="4"/>
  <c r="E68" i="4"/>
  <c r="D64" i="1" s="1"/>
  <c r="D68" i="4"/>
  <c r="F67" i="4"/>
  <c r="F66" i="4"/>
  <c r="F65" i="4"/>
  <c r="E65" i="4"/>
  <c r="D65" i="4"/>
  <c r="F64" i="4"/>
  <c r="F63" i="4"/>
  <c r="E62" i="4"/>
  <c r="D62" i="4"/>
  <c r="F62" i="4" s="1"/>
  <c r="F61" i="4"/>
  <c r="F60" i="4"/>
  <c r="E59" i="4"/>
  <c r="D59" i="4"/>
  <c r="F59" i="4" s="1"/>
  <c r="F58" i="4"/>
  <c r="F57" i="4"/>
  <c r="F56" i="4"/>
  <c r="F55" i="4"/>
  <c r="E54" i="4"/>
  <c r="D54" i="4"/>
  <c r="F54" i="4" s="1"/>
  <c r="F53" i="4"/>
  <c r="F52" i="4"/>
  <c r="F51" i="4"/>
  <c r="E51" i="4"/>
  <c r="D51" i="4"/>
  <c r="F49" i="4"/>
  <c r="F48" i="4"/>
  <c r="F47" i="4"/>
  <c r="F46" i="4"/>
  <c r="E45" i="4"/>
  <c r="D45" i="4"/>
  <c r="D44" i="4" s="1"/>
  <c r="F44" i="4"/>
  <c r="E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E7" i="4" s="1"/>
  <c r="D3" i="1" s="1"/>
  <c r="G3" i="1" s="1"/>
  <c r="D8" i="4"/>
  <c r="D7" i="4"/>
  <c r="F7" i="4" s="1"/>
  <c r="I36" i="3"/>
  <c r="G36" i="3"/>
  <c r="B36" i="3"/>
  <c r="G35" i="3"/>
  <c r="B35" i="3"/>
  <c r="G34" i="3"/>
  <c r="B34" i="3"/>
  <c r="I33" i="3"/>
  <c r="G33" i="3"/>
  <c r="B33" i="3"/>
  <c r="I32" i="3"/>
  <c r="H32" i="3"/>
  <c r="G32" i="3"/>
  <c r="B32" i="3"/>
  <c r="I31" i="3"/>
  <c r="G31" i="3"/>
  <c r="B31" i="3"/>
  <c r="I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C1579" i="1"/>
  <c r="G1579" i="1" s="1"/>
  <c r="C1578" i="1"/>
  <c r="C1577" i="1"/>
  <c r="G1577" i="1" s="1"/>
  <c r="C1576" i="1"/>
  <c r="G1576" i="1" s="1"/>
  <c r="C1575" i="1"/>
  <c r="C1574" i="1"/>
  <c r="H1574" i="1" s="1"/>
  <c r="C1573" i="1"/>
  <c r="H1572" i="1"/>
  <c r="G1572" i="1"/>
  <c r="C1572" i="1"/>
  <c r="H1571" i="1"/>
  <c r="C1571" i="1"/>
  <c r="G1571" i="1" s="1"/>
  <c r="C1570" i="1"/>
  <c r="H1570" i="1" s="1"/>
  <c r="C1569" i="1"/>
  <c r="G1569" i="1" s="1"/>
  <c r="H1568" i="1"/>
  <c r="G1568" i="1"/>
  <c r="C1568" i="1"/>
  <c r="C1567" i="1"/>
  <c r="H1567" i="1" s="1"/>
  <c r="C1566" i="1"/>
  <c r="H1566" i="1" s="1"/>
  <c r="C1565" i="1"/>
  <c r="G1565" i="1" s="1"/>
  <c r="H1564" i="1"/>
  <c r="G1564" i="1"/>
  <c r="C1564" i="1"/>
  <c r="H1563" i="1"/>
  <c r="C1563" i="1"/>
  <c r="G1563" i="1" s="1"/>
  <c r="C1562" i="1"/>
  <c r="H1562" i="1" s="1"/>
  <c r="C1561" i="1"/>
  <c r="G1561" i="1" s="1"/>
  <c r="H1560" i="1"/>
  <c r="G1560" i="1"/>
  <c r="C1559" i="1"/>
  <c r="G1558" i="1"/>
  <c r="C1558" i="1"/>
  <c r="H1558" i="1" s="1"/>
  <c r="C1557" i="1"/>
  <c r="H1556" i="1"/>
  <c r="G1556" i="1"/>
  <c r="C1556" i="1"/>
  <c r="H1555" i="1"/>
  <c r="G1555" i="1"/>
  <c r="C1555" i="1"/>
  <c r="C1554" i="1"/>
  <c r="H1553" i="1"/>
  <c r="C1553" i="1"/>
  <c r="G1553" i="1" s="1"/>
  <c r="H1552" i="1"/>
  <c r="G1552" i="1"/>
  <c r="C1552" i="1"/>
  <c r="C1551" i="1"/>
  <c r="G1550" i="1"/>
  <c r="C1550" i="1"/>
  <c r="H1550" i="1" s="1"/>
  <c r="C1549" i="1"/>
  <c r="H1548" i="1"/>
  <c r="G1548" i="1"/>
  <c r="C1548" i="1"/>
  <c r="H1547" i="1"/>
  <c r="G1547" i="1"/>
  <c r="C1547" i="1"/>
  <c r="C1546" i="1"/>
  <c r="H1545" i="1"/>
  <c r="C1545" i="1"/>
  <c r="G1545" i="1" s="1"/>
  <c r="H1544" i="1"/>
  <c r="G1544" i="1"/>
  <c r="C1544" i="1"/>
  <c r="C1543" i="1"/>
  <c r="G1542" i="1"/>
  <c r="C1542" i="1"/>
  <c r="H1542" i="1" s="1"/>
  <c r="C1541" i="1"/>
  <c r="H1540" i="1"/>
  <c r="C1539" i="1"/>
  <c r="H1539" i="1" s="1"/>
  <c r="C1538" i="1"/>
  <c r="H1538" i="1" s="1"/>
  <c r="C1537" i="1"/>
  <c r="G1537" i="1" s="1"/>
  <c r="H1536" i="1"/>
  <c r="G1536" i="1"/>
  <c r="C1536" i="1"/>
  <c r="H1535" i="1"/>
  <c r="C1535" i="1"/>
  <c r="G1535" i="1" s="1"/>
  <c r="C1534" i="1"/>
  <c r="H1534" i="1" s="1"/>
  <c r="C1533" i="1"/>
  <c r="G1533" i="1" s="1"/>
  <c r="H1532" i="1"/>
  <c r="G1532" i="1"/>
  <c r="C1532" i="1"/>
  <c r="C1531" i="1"/>
  <c r="H1531" i="1" s="1"/>
  <c r="C1530" i="1"/>
  <c r="H1530" i="1" s="1"/>
  <c r="C1529" i="1"/>
  <c r="G1529" i="1" s="1"/>
  <c r="H1528" i="1"/>
  <c r="G1528" i="1"/>
  <c r="C1528" i="1"/>
  <c r="H1527" i="1"/>
  <c r="C1527" i="1"/>
  <c r="G1527" i="1" s="1"/>
  <c r="C1526" i="1"/>
  <c r="H1526" i="1" s="1"/>
  <c r="C1525" i="1"/>
  <c r="G1525" i="1" s="1"/>
  <c r="G1524" i="1"/>
  <c r="C1523" i="1"/>
  <c r="G1522" i="1"/>
  <c r="C1522" i="1"/>
  <c r="H1522" i="1" s="1"/>
  <c r="C1521" i="1"/>
  <c r="C1520" i="1"/>
  <c r="H1520" i="1" s="1"/>
  <c r="H1519" i="1"/>
  <c r="C1519" i="1"/>
  <c r="G1519" i="1" s="1"/>
  <c r="H1516" i="1"/>
  <c r="G1516" i="1"/>
  <c r="C1516" i="1"/>
  <c r="C1515" i="1"/>
  <c r="G1514" i="1"/>
  <c r="C1514" i="1"/>
  <c r="H1514" i="1" s="1"/>
  <c r="C1513" i="1"/>
  <c r="H1512" i="1"/>
  <c r="G1512" i="1"/>
  <c r="C1512" i="1"/>
  <c r="H1511" i="1"/>
  <c r="G1511" i="1"/>
  <c r="C1511" i="1"/>
  <c r="C1510" i="1"/>
  <c r="C1509" i="1"/>
  <c r="G1509" i="1" s="1"/>
  <c r="H1508" i="1"/>
  <c r="G1508" i="1"/>
  <c r="C1508" i="1"/>
  <c r="C1507" i="1"/>
  <c r="G1506" i="1"/>
  <c r="C1506" i="1"/>
  <c r="H1506" i="1" s="1"/>
  <c r="C1505" i="1"/>
  <c r="H1504" i="1"/>
  <c r="G1504" i="1"/>
  <c r="C1504" i="1"/>
  <c r="C1503" i="1"/>
  <c r="H1503" i="1" s="1"/>
  <c r="C1502" i="1"/>
  <c r="C1500" i="1"/>
  <c r="H1500" i="1" s="1"/>
  <c r="G1498" i="1"/>
  <c r="C1498" i="1"/>
  <c r="H1498" i="1" s="1"/>
  <c r="C1497" i="1"/>
  <c r="H1496" i="1"/>
  <c r="G1496" i="1"/>
  <c r="C1496" i="1"/>
  <c r="H1495" i="1"/>
  <c r="G1495" i="1"/>
  <c r="C1495" i="1"/>
  <c r="C1494" i="1"/>
  <c r="H1493" i="1"/>
  <c r="C1493" i="1"/>
  <c r="G1493" i="1" s="1"/>
  <c r="G1492" i="1"/>
  <c r="C1492" i="1"/>
  <c r="H1492" i="1" s="1"/>
  <c r="C1491" i="1"/>
  <c r="G1490" i="1"/>
  <c r="C1490" i="1"/>
  <c r="H1490" i="1" s="1"/>
  <c r="C1489" i="1"/>
  <c r="H1488" i="1"/>
  <c r="G1488" i="1"/>
  <c r="C1488" i="1"/>
  <c r="H1487" i="1"/>
  <c r="G1487" i="1"/>
  <c r="C1487" i="1"/>
  <c r="C1486" i="1"/>
  <c r="C1485" i="1"/>
  <c r="G1485" i="1" s="1"/>
  <c r="H1484" i="1"/>
  <c r="G1484" i="1"/>
  <c r="C1484" i="1"/>
  <c r="C1483" i="1"/>
  <c r="G1482" i="1"/>
  <c r="C1482" i="1"/>
  <c r="H1482" i="1" s="1"/>
  <c r="H1480" i="1"/>
  <c r="C1480" i="1"/>
  <c r="G1480" i="1" s="1"/>
  <c r="J1479" i="1"/>
  <c r="D1479" i="1"/>
  <c r="C1479" i="1"/>
  <c r="J1478" i="1"/>
  <c r="D1478" i="1"/>
  <c r="C1478" i="1"/>
  <c r="D1477" i="1"/>
  <c r="H1477" i="1" s="1"/>
  <c r="C1477" i="1"/>
  <c r="J1476" i="1"/>
  <c r="H1476" i="1"/>
  <c r="G1476" i="1"/>
  <c r="I1476" i="1" s="1"/>
  <c r="D1476" i="1"/>
  <c r="C1476" i="1"/>
  <c r="H1475" i="1"/>
  <c r="G1475" i="1"/>
  <c r="D1475" i="1"/>
  <c r="C1475" i="1"/>
  <c r="J1474" i="1"/>
  <c r="D1474" i="1"/>
  <c r="C1474" i="1"/>
  <c r="D1473" i="1"/>
  <c r="C1473" i="1"/>
  <c r="D1472" i="1"/>
  <c r="H1472" i="1" s="1"/>
  <c r="C1472" i="1"/>
  <c r="J1471" i="1"/>
  <c r="H1471" i="1"/>
  <c r="G1471" i="1"/>
  <c r="I1471" i="1" s="1"/>
  <c r="D1471" i="1"/>
  <c r="C1471" i="1"/>
  <c r="D1470" i="1"/>
  <c r="D1469" i="1"/>
  <c r="D1468" i="1"/>
  <c r="H1468" i="1" s="1"/>
  <c r="C1468" i="1"/>
  <c r="J1467" i="1"/>
  <c r="H1467" i="1"/>
  <c r="G1467" i="1"/>
  <c r="I1467" i="1" s="1"/>
  <c r="D1467" i="1"/>
  <c r="C1467" i="1"/>
  <c r="J1466" i="1"/>
  <c r="D1466" i="1"/>
  <c r="C1466" i="1"/>
  <c r="J1465" i="1"/>
  <c r="G1465" i="1"/>
  <c r="I1465" i="1" s="1"/>
  <c r="D1465" i="1"/>
  <c r="H1465" i="1" s="1"/>
  <c r="C1465" i="1"/>
  <c r="H1464" i="1"/>
  <c r="D1464" i="1"/>
  <c r="C1464" i="1"/>
  <c r="J1463" i="1"/>
  <c r="G1463" i="1"/>
  <c r="I1463" i="1" s="1"/>
  <c r="D1463" i="1"/>
  <c r="H1463" i="1" s="1"/>
  <c r="C1463" i="1"/>
  <c r="H1462" i="1"/>
  <c r="D1462" i="1"/>
  <c r="C1462" i="1"/>
  <c r="H1461" i="1"/>
  <c r="D1461" i="1"/>
  <c r="C1461" i="1"/>
  <c r="G1461" i="1" s="1"/>
  <c r="D1460" i="1"/>
  <c r="C1460" i="1"/>
  <c r="H1459" i="1"/>
  <c r="D1459" i="1"/>
  <c r="C1459" i="1"/>
  <c r="D1458" i="1"/>
  <c r="H1458" i="1" s="1"/>
  <c r="C1458" i="1"/>
  <c r="H1457" i="1"/>
  <c r="D1457" i="1"/>
  <c r="C1457" i="1"/>
  <c r="D1456" i="1"/>
  <c r="H1456" i="1" s="1"/>
  <c r="C1456" i="1"/>
  <c r="D1455" i="1"/>
  <c r="C1455" i="1"/>
  <c r="H1455" i="1" s="1"/>
  <c r="D1454" i="1"/>
  <c r="D1453" i="1"/>
  <c r="J1452" i="1"/>
  <c r="D1452" i="1"/>
  <c r="H1452" i="1" s="1"/>
  <c r="C1452" i="1"/>
  <c r="D1451" i="1"/>
  <c r="C1451" i="1"/>
  <c r="J1450" i="1"/>
  <c r="D1450" i="1"/>
  <c r="H1450" i="1" s="1"/>
  <c r="C1450" i="1"/>
  <c r="D1449" i="1"/>
  <c r="C1449" i="1"/>
  <c r="J1448" i="1"/>
  <c r="D1448" i="1"/>
  <c r="H1448" i="1" s="1"/>
  <c r="C1448" i="1"/>
  <c r="D1447" i="1"/>
  <c r="C1447" i="1"/>
  <c r="J1446" i="1"/>
  <c r="D1446" i="1"/>
  <c r="H1446" i="1" s="1"/>
  <c r="C1446" i="1"/>
  <c r="H1445" i="1"/>
  <c r="G1445" i="1"/>
  <c r="D1445" i="1"/>
  <c r="C1445" i="1"/>
  <c r="J1445" i="1" s="1"/>
  <c r="J1444" i="1"/>
  <c r="D1444" i="1"/>
  <c r="C1444" i="1"/>
  <c r="H1443" i="1"/>
  <c r="G1443" i="1"/>
  <c r="D1443" i="1"/>
  <c r="C1443" i="1"/>
  <c r="J1443" i="1" s="1"/>
  <c r="J1442" i="1"/>
  <c r="D1442" i="1"/>
  <c r="C1442" i="1"/>
  <c r="H1441" i="1"/>
  <c r="G1441" i="1"/>
  <c r="D1441" i="1"/>
  <c r="C1441" i="1"/>
  <c r="J1441" i="1" s="1"/>
  <c r="D1440" i="1"/>
  <c r="J1440" i="1" s="1"/>
  <c r="C1440" i="1"/>
  <c r="H1439" i="1"/>
  <c r="G1439" i="1"/>
  <c r="D1439" i="1"/>
  <c r="C1439" i="1"/>
  <c r="J1439" i="1" s="1"/>
  <c r="D1438" i="1"/>
  <c r="H1438" i="1" s="1"/>
  <c r="C1438" i="1"/>
  <c r="D1437" i="1"/>
  <c r="H1437" i="1" s="1"/>
  <c r="C1437"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G1423"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C1412" i="1"/>
  <c r="H1411" i="1"/>
  <c r="G1411" i="1"/>
  <c r="D1411" i="1"/>
  <c r="C1411" i="1"/>
  <c r="H1410" i="1"/>
  <c r="G1410" i="1"/>
  <c r="D1410" i="1"/>
  <c r="C1410" i="1"/>
  <c r="H1409" i="1"/>
  <c r="G1409" i="1"/>
  <c r="D1409" i="1"/>
  <c r="C1409" i="1"/>
  <c r="C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D1389" i="1"/>
  <c r="C1389" i="1"/>
  <c r="G1389" i="1" s="1"/>
  <c r="D1388" i="1"/>
  <c r="C1388" i="1"/>
  <c r="H1387" i="1"/>
  <c r="G1387" i="1"/>
  <c r="D1387" i="1"/>
  <c r="C1387" i="1"/>
  <c r="H1386" i="1"/>
  <c r="G1386" i="1"/>
  <c r="D1386" i="1"/>
  <c r="C1386" i="1"/>
  <c r="H1385" i="1"/>
  <c r="G1385" i="1"/>
  <c r="D1385" i="1"/>
  <c r="C1385" i="1"/>
  <c r="H1384" i="1"/>
  <c r="G1384" i="1"/>
  <c r="D1384" i="1"/>
  <c r="C1384"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D1264" i="1"/>
  <c r="C1264" i="1"/>
  <c r="D1263" i="1"/>
  <c r="C1263" i="1"/>
  <c r="H1263" i="1" s="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D1245" i="1"/>
  <c r="G1245" i="1" s="1"/>
  <c r="C1245" i="1"/>
  <c r="D1244" i="1"/>
  <c r="C1244" i="1"/>
  <c r="H1243" i="1"/>
  <c r="G1243" i="1"/>
  <c r="D1243" i="1"/>
  <c r="C1243" i="1"/>
  <c r="H1242" i="1"/>
  <c r="G1242" i="1"/>
  <c r="D1242" i="1"/>
  <c r="C1242" i="1"/>
  <c r="D1241" i="1"/>
  <c r="C1241" i="1"/>
  <c r="D1240" i="1"/>
  <c r="G1240" i="1" s="1"/>
  <c r="C1240" i="1"/>
  <c r="H1239" i="1"/>
  <c r="G1239" i="1"/>
  <c r="D1239" i="1"/>
  <c r="C1239" i="1"/>
  <c r="H1238" i="1"/>
  <c r="G1238" i="1"/>
  <c r="D1238" i="1"/>
  <c r="C1238" i="1"/>
  <c r="D1237" i="1"/>
  <c r="C1237" i="1"/>
  <c r="D1236" i="1"/>
  <c r="G1236" i="1" s="1"/>
  <c r="C1236" i="1"/>
  <c r="D1235" i="1"/>
  <c r="H1234" i="1"/>
  <c r="G1234" i="1"/>
  <c r="D1234" i="1"/>
  <c r="C1234" i="1"/>
  <c r="H1233" i="1"/>
  <c r="G1233" i="1"/>
  <c r="D1233" i="1"/>
  <c r="C1233" i="1"/>
  <c r="G1232" i="1"/>
  <c r="D1232" i="1"/>
  <c r="C1232" i="1"/>
  <c r="H1232" i="1" s="1"/>
  <c r="H1231" i="1"/>
  <c r="G1231" i="1"/>
  <c r="D1231" i="1"/>
  <c r="C1231" i="1"/>
  <c r="H1230" i="1"/>
  <c r="G1230" i="1"/>
  <c r="D1230" i="1"/>
  <c r="C1230" i="1"/>
  <c r="D1229" i="1"/>
  <c r="C1229" i="1"/>
  <c r="D1228" i="1"/>
  <c r="C1228" i="1"/>
  <c r="H1228" i="1" s="1"/>
  <c r="D1227" i="1"/>
  <c r="G1227" i="1" s="1"/>
  <c r="C1227" i="1"/>
  <c r="H1226" i="1"/>
  <c r="G1226" i="1"/>
  <c r="D1226" i="1"/>
  <c r="C1226" i="1"/>
  <c r="H1225" i="1"/>
  <c r="G1225" i="1"/>
  <c r="D1225" i="1"/>
  <c r="C1225" i="1"/>
  <c r="D1224" i="1"/>
  <c r="H1224" i="1" s="1"/>
  <c r="C1224" i="1"/>
  <c r="D1223" i="1"/>
  <c r="H1223" i="1" s="1"/>
  <c r="C1223" i="1"/>
  <c r="D1222" i="1"/>
  <c r="H1221" i="1"/>
  <c r="G1221" i="1"/>
  <c r="D1221" i="1"/>
  <c r="C1221" i="1"/>
  <c r="H1220" i="1"/>
  <c r="G1220" i="1"/>
  <c r="D1220" i="1"/>
  <c r="C1220" i="1"/>
  <c r="H1219" i="1"/>
  <c r="G1219" i="1"/>
  <c r="D1219" i="1"/>
  <c r="C1219" i="1"/>
  <c r="G1218" i="1"/>
  <c r="D1218" i="1"/>
  <c r="C1218" i="1"/>
  <c r="H1218" i="1" s="1"/>
  <c r="D1217" i="1"/>
  <c r="C1217" i="1"/>
  <c r="C1216"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D1165" i="1"/>
  <c r="C1165" i="1"/>
  <c r="H1164" i="1"/>
  <c r="G1164" i="1"/>
  <c r="D1164" i="1"/>
  <c r="C1164" i="1"/>
  <c r="H1163" i="1"/>
  <c r="G1163" i="1"/>
  <c r="D1163" i="1"/>
  <c r="C1163" i="1"/>
  <c r="H1162" i="1"/>
  <c r="G1162" i="1"/>
  <c r="D1162" i="1"/>
  <c r="C1162" i="1"/>
  <c r="H1161" i="1"/>
  <c r="G1161" i="1"/>
  <c r="D1161" i="1"/>
  <c r="C1161" i="1"/>
  <c r="D1160" i="1"/>
  <c r="C1160" i="1"/>
  <c r="H1159" i="1"/>
  <c r="G1159" i="1"/>
  <c r="D1159" i="1"/>
  <c r="C1159" i="1"/>
  <c r="H1158" i="1"/>
  <c r="G1158" i="1"/>
  <c r="D1158" i="1"/>
  <c r="C1158" i="1"/>
  <c r="D1157" i="1"/>
  <c r="C1157" i="1"/>
  <c r="D1156" i="1"/>
  <c r="C1156" i="1"/>
  <c r="H1156" i="1" s="1"/>
  <c r="D1155" i="1"/>
  <c r="C1155" i="1"/>
  <c r="D1154" i="1"/>
  <c r="H1151" i="1"/>
  <c r="G1151" i="1"/>
  <c r="D1151" i="1"/>
  <c r="C1151" i="1"/>
  <c r="G1150" i="1"/>
  <c r="D1150" i="1"/>
  <c r="H1150" i="1" s="1"/>
  <c r="C1150" i="1"/>
  <c r="D1149" i="1"/>
  <c r="C1149" i="1"/>
  <c r="D1148" i="1"/>
  <c r="C1148" i="1"/>
  <c r="H1148" i="1" s="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D1140" i="1"/>
  <c r="C1140" i="1"/>
  <c r="H1140" i="1" s="1"/>
  <c r="D1139" i="1"/>
  <c r="C1139" i="1"/>
  <c r="D1138" i="1"/>
  <c r="C1138" i="1"/>
  <c r="H1137" i="1"/>
  <c r="G1137" i="1"/>
  <c r="D1137" i="1"/>
  <c r="C1137" i="1"/>
  <c r="H1136" i="1"/>
  <c r="G1136" i="1"/>
  <c r="D1136" i="1"/>
  <c r="C1136" i="1"/>
  <c r="H1135" i="1"/>
  <c r="D1135" i="1"/>
  <c r="G1135" i="1" s="1"/>
  <c r="C1135" i="1"/>
  <c r="H1134" i="1"/>
  <c r="G1134" i="1"/>
  <c r="D1134" i="1"/>
  <c r="C1134" i="1"/>
  <c r="D1133" i="1"/>
  <c r="H1133" i="1" s="1"/>
  <c r="C1133" i="1"/>
  <c r="H1132" i="1"/>
  <c r="G1132" i="1"/>
  <c r="D1132" i="1"/>
  <c r="C1132" i="1"/>
  <c r="D1131" i="1"/>
  <c r="C1131" i="1"/>
  <c r="H1131" i="1" s="1"/>
  <c r="H1130" i="1"/>
  <c r="G1130" i="1"/>
  <c r="D1130" i="1"/>
  <c r="C1130" i="1"/>
  <c r="H1129" i="1"/>
  <c r="G1129" i="1"/>
  <c r="D1129" i="1"/>
  <c r="C1129" i="1"/>
  <c r="H1128" i="1"/>
  <c r="G1128" i="1"/>
  <c r="D1128" i="1"/>
  <c r="C1128" i="1"/>
  <c r="D1127" i="1"/>
  <c r="C1127" i="1"/>
  <c r="H1126" i="1"/>
  <c r="G1126" i="1"/>
  <c r="D1126" i="1"/>
  <c r="C1126" i="1"/>
  <c r="H1125" i="1"/>
  <c r="G1125" i="1"/>
  <c r="D1125" i="1"/>
  <c r="C1125"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G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C1065" i="1"/>
  <c r="D1064" i="1"/>
  <c r="C1064" i="1"/>
  <c r="H1063" i="1"/>
  <c r="G1063" i="1"/>
  <c r="D1063" i="1"/>
  <c r="C1063" i="1"/>
  <c r="D1062" i="1"/>
  <c r="G1062" i="1" s="1"/>
  <c r="C1062" i="1"/>
  <c r="H1062" i="1" s="1"/>
  <c r="H1061" i="1"/>
  <c r="G1061" i="1"/>
  <c r="D1061" i="1"/>
  <c r="C1061" i="1"/>
  <c r="H1060" i="1"/>
  <c r="G1060" i="1"/>
  <c r="D1060" i="1"/>
  <c r="C1060" i="1"/>
  <c r="H1059" i="1"/>
  <c r="G1059" i="1"/>
  <c r="D1059" i="1"/>
  <c r="C1059" i="1"/>
  <c r="H1058" i="1"/>
  <c r="G1058" i="1"/>
  <c r="D1058" i="1"/>
  <c r="C1058" i="1"/>
  <c r="H1057" i="1"/>
  <c r="G1057" i="1"/>
  <c r="D1057" i="1"/>
  <c r="C1057" i="1"/>
  <c r="D1056" i="1"/>
  <c r="H1055" i="1"/>
  <c r="G1055" i="1"/>
  <c r="D1055" i="1"/>
  <c r="C1055" i="1"/>
  <c r="D1054" i="1"/>
  <c r="G1054" i="1" s="1"/>
  <c r="C1054" i="1"/>
  <c r="H1053" i="1"/>
  <c r="G1053" i="1"/>
  <c r="D1053" i="1"/>
  <c r="C1053" i="1"/>
  <c r="D1052" i="1"/>
  <c r="C1052" i="1"/>
  <c r="H1052" i="1" s="1"/>
  <c r="H1051" i="1"/>
  <c r="G1051" i="1"/>
  <c r="D1051" i="1"/>
  <c r="C1051" i="1"/>
  <c r="D1050" i="1"/>
  <c r="C1050" i="1"/>
  <c r="G1050" i="1" s="1"/>
  <c r="H1049" i="1"/>
  <c r="G1049" i="1"/>
  <c r="D1049" i="1"/>
  <c r="C1049" i="1"/>
  <c r="D1048" i="1"/>
  <c r="H1045" i="1"/>
  <c r="G1045" i="1"/>
  <c r="D1045" i="1"/>
  <c r="C1045" i="1"/>
  <c r="H1044" i="1"/>
  <c r="G1044" i="1"/>
  <c r="D1044" i="1"/>
  <c r="C1044" i="1"/>
  <c r="H1043" i="1"/>
  <c r="G1043" i="1"/>
  <c r="D1043" i="1"/>
  <c r="C1043" i="1"/>
  <c r="D1042" i="1"/>
  <c r="C1042"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G1032" i="1"/>
  <c r="D1032" i="1"/>
  <c r="C1032" i="1"/>
  <c r="H1032" i="1" s="1"/>
  <c r="H1031" i="1"/>
  <c r="G1031" i="1"/>
  <c r="D1031" i="1"/>
  <c r="C1031" i="1"/>
  <c r="C1030" i="1"/>
  <c r="H1030" i="1" s="1"/>
  <c r="H1029" i="1"/>
  <c r="G1029" i="1"/>
  <c r="D1029" i="1"/>
  <c r="C1029" i="1"/>
  <c r="H1028" i="1"/>
  <c r="D1028" i="1"/>
  <c r="C1028" i="1"/>
  <c r="G1028" i="1" s="1"/>
  <c r="H1027" i="1"/>
  <c r="G1027" i="1"/>
  <c r="D1027" i="1"/>
  <c r="C1027" i="1"/>
  <c r="H1026" i="1"/>
  <c r="G1026" i="1"/>
  <c r="D1026" i="1"/>
  <c r="C1026" i="1"/>
  <c r="D1025" i="1"/>
  <c r="C1025" i="1"/>
  <c r="H1024" i="1"/>
  <c r="G1024" i="1"/>
  <c r="D1024" i="1"/>
  <c r="C1024"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D1012" i="1"/>
  <c r="C1012" i="1"/>
  <c r="H1011" i="1"/>
  <c r="G1011" i="1"/>
  <c r="D1011" i="1"/>
  <c r="C1011" i="1"/>
  <c r="H1010" i="1"/>
  <c r="G1010" i="1"/>
  <c r="D1010" i="1"/>
  <c r="C1010" i="1"/>
  <c r="H1009" i="1"/>
  <c r="G1009" i="1"/>
  <c r="D1009" i="1"/>
  <c r="C1009" i="1"/>
  <c r="D1008" i="1"/>
  <c r="H1008" i="1" s="1"/>
  <c r="C1008" i="1"/>
  <c r="G1008" i="1" s="1"/>
  <c r="C1007" i="1"/>
  <c r="D1006" i="1"/>
  <c r="C1006" i="1"/>
  <c r="H1005" i="1"/>
  <c r="G1005" i="1"/>
  <c r="D1005" i="1"/>
  <c r="C1005" i="1"/>
  <c r="D1004" i="1"/>
  <c r="C1004" i="1"/>
  <c r="H1003" i="1"/>
  <c r="G1003" i="1"/>
  <c r="D1003" i="1"/>
  <c r="C1003" i="1"/>
  <c r="D1002" i="1"/>
  <c r="C1002" i="1"/>
  <c r="D1001" i="1"/>
  <c r="C1001" i="1"/>
  <c r="D1000" i="1"/>
  <c r="H1000" i="1" s="1"/>
  <c r="C1000" i="1"/>
  <c r="D999" i="1"/>
  <c r="C999" i="1"/>
  <c r="D998" i="1"/>
  <c r="H998" i="1" s="1"/>
  <c r="C998" i="1"/>
  <c r="D997" i="1"/>
  <c r="D996" i="1"/>
  <c r="C996" i="1"/>
  <c r="H995" i="1"/>
  <c r="G995" i="1"/>
  <c r="D995" i="1"/>
  <c r="C995" i="1"/>
  <c r="H994" i="1"/>
  <c r="G994" i="1"/>
  <c r="D994" i="1"/>
  <c r="C994" i="1"/>
  <c r="D993" i="1"/>
  <c r="C993" i="1"/>
  <c r="H993" i="1" s="1"/>
  <c r="H992" i="1"/>
  <c r="G992" i="1"/>
  <c r="D992" i="1"/>
  <c r="C992" i="1"/>
  <c r="D991" i="1"/>
  <c r="C991" i="1"/>
  <c r="D989" i="1"/>
  <c r="G989" i="1" s="1"/>
  <c r="C989" i="1"/>
  <c r="D988" i="1"/>
  <c r="C988" i="1"/>
  <c r="D987" i="1"/>
  <c r="H987" i="1" s="1"/>
  <c r="C987" i="1"/>
  <c r="D986" i="1"/>
  <c r="C986" i="1"/>
  <c r="H986" i="1" s="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D812" i="1"/>
  <c r="C812" i="1"/>
  <c r="H812" i="1" s="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D719" i="1"/>
  <c r="G719" i="1" s="1"/>
  <c r="C719" i="1"/>
  <c r="D718" i="1"/>
  <c r="G718" i="1" s="1"/>
  <c r="C718" i="1"/>
  <c r="H717" i="1"/>
  <c r="G717" i="1"/>
  <c r="D717" i="1"/>
  <c r="C717" i="1"/>
  <c r="H716" i="1"/>
  <c r="G716" i="1"/>
  <c r="D716" i="1"/>
  <c r="C716" i="1"/>
  <c r="H715" i="1"/>
  <c r="D715" i="1"/>
  <c r="C715" i="1"/>
  <c r="H714" i="1"/>
  <c r="G714" i="1"/>
  <c r="D714" i="1"/>
  <c r="C714" i="1"/>
  <c r="D713" i="1"/>
  <c r="C713" i="1"/>
  <c r="G713" i="1" s="1"/>
  <c r="H712" i="1"/>
  <c r="G712" i="1"/>
  <c r="D712" i="1"/>
  <c r="C712" i="1"/>
  <c r="D711" i="1"/>
  <c r="C711" i="1"/>
  <c r="G711" i="1" s="1"/>
  <c r="D710" i="1"/>
  <c r="C710" i="1"/>
  <c r="G709" i="1"/>
  <c r="D709" i="1"/>
  <c r="H709" i="1" s="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D687" i="1"/>
  <c r="H687" i="1" s="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D668" i="1"/>
  <c r="C668" i="1"/>
  <c r="G668" i="1" s="1"/>
  <c r="H667" i="1"/>
  <c r="G667" i="1"/>
  <c r="D667" i="1"/>
  <c r="C667" i="1"/>
  <c r="H666" i="1"/>
  <c r="G666" i="1"/>
  <c r="D666" i="1"/>
  <c r="C666" i="1"/>
  <c r="H665" i="1"/>
  <c r="G665" i="1"/>
  <c r="D665" i="1"/>
  <c r="C665" i="1"/>
  <c r="H664" i="1"/>
  <c r="G664" i="1"/>
  <c r="D664" i="1"/>
  <c r="C664" i="1"/>
  <c r="H663" i="1"/>
  <c r="G663" i="1"/>
  <c r="D663" i="1"/>
  <c r="C663" i="1"/>
  <c r="D662" i="1"/>
  <c r="H662" i="1" s="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H649" i="1" s="1"/>
  <c r="C649" i="1"/>
  <c r="H648" i="1"/>
  <c r="G648" i="1"/>
  <c r="D648" i="1"/>
  <c r="C648" i="1"/>
  <c r="D647" i="1"/>
  <c r="C647" i="1"/>
  <c r="G647" i="1" s="1"/>
  <c r="H646" i="1"/>
  <c r="G646" i="1"/>
  <c r="D646" i="1"/>
  <c r="C646" i="1"/>
  <c r="D645" i="1"/>
  <c r="C645" i="1"/>
  <c r="D644" i="1"/>
  <c r="C644" i="1"/>
  <c r="H644" i="1" s="1"/>
  <c r="H643" i="1"/>
  <c r="D643" i="1"/>
  <c r="G643" i="1" s="1"/>
  <c r="C643" i="1"/>
  <c r="H642" i="1"/>
  <c r="D642" i="1"/>
  <c r="G642" i="1" s="1"/>
  <c r="C642" i="1"/>
  <c r="D641" i="1"/>
  <c r="H641" i="1" s="1"/>
  <c r="C641" i="1"/>
  <c r="G641" i="1" s="1"/>
  <c r="D637"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D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3" i="1"/>
  <c r="G573" i="1"/>
  <c r="D573" i="1"/>
  <c r="C573" i="1"/>
  <c r="H572" i="1"/>
  <c r="G572" i="1"/>
  <c r="D572" i="1"/>
  <c r="C572" i="1"/>
  <c r="H571" i="1"/>
  <c r="G571" i="1"/>
  <c r="D571" i="1"/>
  <c r="C571" i="1"/>
  <c r="H570" i="1"/>
  <c r="G570" i="1"/>
  <c r="D570" i="1"/>
  <c r="C570" i="1"/>
  <c r="H569" i="1"/>
  <c r="G569" i="1"/>
  <c r="D569" i="1"/>
  <c r="C569"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1" i="1"/>
  <c r="G521" i="1"/>
  <c r="D521" i="1"/>
  <c r="C521" i="1"/>
  <c r="H520" i="1"/>
  <c r="G520" i="1"/>
  <c r="D520" i="1"/>
  <c r="C520" i="1"/>
  <c r="D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D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D413" i="1"/>
  <c r="C413" i="1"/>
  <c r="G412" i="1"/>
  <c r="D412" i="1"/>
  <c r="C412" i="1"/>
  <c r="H412" i="1" s="1"/>
  <c r="H411" i="1"/>
  <c r="G411" i="1"/>
  <c r="D411" i="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D388" i="1"/>
  <c r="G388" i="1" s="1"/>
  <c r="C388" i="1"/>
  <c r="H387" i="1"/>
  <c r="G387" i="1"/>
  <c r="D387" i="1"/>
  <c r="C387" i="1"/>
  <c r="D386" i="1"/>
  <c r="H385" i="1"/>
  <c r="G385" i="1"/>
  <c r="D385" i="1"/>
  <c r="C385" i="1"/>
  <c r="H384" i="1"/>
  <c r="G384" i="1"/>
  <c r="D384" i="1"/>
  <c r="C384"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D374" i="1"/>
  <c r="C374" i="1"/>
  <c r="H374" i="1" s="1"/>
  <c r="D373" i="1"/>
  <c r="C373" i="1"/>
  <c r="H372" i="1"/>
  <c r="G372" i="1"/>
  <c r="D372" i="1"/>
  <c r="C372" i="1"/>
  <c r="G371" i="1"/>
  <c r="D371" i="1"/>
  <c r="C371" i="1"/>
  <c r="H371" i="1" s="1"/>
  <c r="H370" i="1"/>
  <c r="G370" i="1"/>
  <c r="D370" i="1"/>
  <c r="C370" i="1"/>
  <c r="H369" i="1"/>
  <c r="G369" i="1"/>
  <c r="D369" i="1"/>
  <c r="C369" i="1"/>
  <c r="D368" i="1"/>
  <c r="C368" i="1"/>
  <c r="H367" i="1"/>
  <c r="G367" i="1"/>
  <c r="D367" i="1"/>
  <c r="C367" i="1"/>
  <c r="G366" i="1"/>
  <c r="D366" i="1"/>
  <c r="C366" i="1"/>
  <c r="H366" i="1" s="1"/>
  <c r="D365" i="1"/>
  <c r="C365" i="1"/>
  <c r="H365" i="1" s="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D354" i="1"/>
  <c r="H354" i="1" s="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D334" i="1"/>
  <c r="H333" i="1"/>
  <c r="G333" i="1"/>
  <c r="D333" i="1"/>
  <c r="C333" i="1"/>
  <c r="H332" i="1"/>
  <c r="G332" i="1"/>
  <c r="D332" i="1"/>
  <c r="C332"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D322" i="1"/>
  <c r="H322" i="1" s="1"/>
  <c r="C322" i="1"/>
  <c r="D321" i="1"/>
  <c r="H321" i="1" s="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D314" i="1"/>
  <c r="C314" i="1"/>
  <c r="H314" i="1" s="1"/>
  <c r="H313" i="1"/>
  <c r="G313" i="1"/>
  <c r="D313" i="1"/>
  <c r="C313" i="1"/>
  <c r="D312" i="1"/>
  <c r="C312" i="1"/>
  <c r="H312" i="1" s="1"/>
  <c r="H311" i="1"/>
  <c r="G311" i="1"/>
  <c r="D311" i="1"/>
  <c r="C311" i="1"/>
  <c r="H310" i="1"/>
  <c r="G310" i="1"/>
  <c r="D310" i="1"/>
  <c r="C310" i="1"/>
  <c r="H309" i="1"/>
  <c r="G309" i="1"/>
  <c r="D309" i="1"/>
  <c r="C309" i="1"/>
  <c r="H308" i="1"/>
  <c r="G308" i="1"/>
  <c r="D308" i="1"/>
  <c r="C308" i="1"/>
  <c r="H307" i="1"/>
  <c r="G307" i="1"/>
  <c r="D307" i="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D292" i="1"/>
  <c r="C292" i="1"/>
  <c r="H291" i="1"/>
  <c r="D291" i="1"/>
  <c r="G291" i="1" s="1"/>
  <c r="C291" i="1"/>
  <c r="D290" i="1"/>
  <c r="C290" i="1"/>
  <c r="H290" i="1" s="1"/>
  <c r="D289" i="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H257" i="1"/>
  <c r="G257" i="1"/>
  <c r="D257" i="1"/>
  <c r="C257" i="1"/>
  <c r="D256" i="1"/>
  <c r="G256" i="1" s="1"/>
  <c r="C256" i="1"/>
  <c r="C255" i="1"/>
  <c r="G255" i="1" s="1"/>
  <c r="H254" i="1"/>
  <c r="G254" i="1"/>
  <c r="D254" i="1"/>
  <c r="C254" i="1"/>
  <c r="H253" i="1"/>
  <c r="G253" i="1"/>
  <c r="D253" i="1"/>
  <c r="C253" i="1"/>
  <c r="H252" i="1"/>
  <c r="G252" i="1"/>
  <c r="D252" i="1"/>
  <c r="C252" i="1"/>
  <c r="H251" i="1"/>
  <c r="G251" i="1"/>
  <c r="D251" i="1"/>
  <c r="C251" i="1"/>
  <c r="H250" i="1"/>
  <c r="G250" i="1"/>
  <c r="D250" i="1"/>
  <c r="C250" i="1"/>
  <c r="C249"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D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D209" i="1"/>
  <c r="C209" i="1"/>
  <c r="G209" i="1" s="1"/>
  <c r="D208" i="1"/>
  <c r="H208" i="1" s="1"/>
  <c r="C208" i="1"/>
  <c r="D207" i="1"/>
  <c r="C207"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D198" i="1"/>
  <c r="H197" i="1"/>
  <c r="G197" i="1"/>
  <c r="D197" i="1"/>
  <c r="C197" i="1"/>
  <c r="H196" i="1"/>
  <c r="G196" i="1"/>
  <c r="D196" i="1"/>
  <c r="C196" i="1"/>
  <c r="H195" i="1"/>
  <c r="G195" i="1"/>
  <c r="D195" i="1"/>
  <c r="C195" i="1"/>
  <c r="H194" i="1"/>
  <c r="G194" i="1"/>
  <c r="D194" i="1"/>
  <c r="C194" i="1"/>
  <c r="H193" i="1"/>
  <c r="G193" i="1"/>
  <c r="D193" i="1"/>
  <c r="C193" i="1"/>
  <c r="D191" i="1"/>
  <c r="H191" i="1" s="1"/>
  <c r="C191" i="1"/>
  <c r="D190" i="1"/>
  <c r="H190" i="1" s="1"/>
  <c r="C190" i="1"/>
  <c r="D189" i="1"/>
  <c r="H189" i="1" s="1"/>
  <c r="C189" i="1"/>
  <c r="H188" i="1"/>
  <c r="G188" i="1"/>
  <c r="D188" i="1"/>
  <c r="C188" i="1"/>
  <c r="H187" i="1"/>
  <c r="D187" i="1"/>
  <c r="C187" i="1"/>
  <c r="G187" i="1" s="1"/>
  <c r="H186" i="1"/>
  <c r="D186" i="1"/>
  <c r="C186" i="1"/>
  <c r="G186" i="1" s="1"/>
  <c r="D185" i="1"/>
  <c r="H185" i="1" s="1"/>
  <c r="C185" i="1"/>
  <c r="G185" i="1" s="1"/>
  <c r="H183" i="1"/>
  <c r="D183" i="1"/>
  <c r="C183" i="1"/>
  <c r="G183" i="1" s="1"/>
  <c r="D182" i="1"/>
  <c r="H182" i="1" s="1"/>
  <c r="C182" i="1"/>
  <c r="D181" i="1"/>
  <c r="C181" i="1"/>
  <c r="H180" i="1"/>
  <c r="D180" i="1"/>
  <c r="C180" i="1"/>
  <c r="G180" i="1" s="1"/>
  <c r="D179" i="1"/>
  <c r="G179" i="1" s="1"/>
  <c r="C179" i="1"/>
  <c r="H178" i="1"/>
  <c r="G178" i="1"/>
  <c r="D178" i="1"/>
  <c r="C178" i="1"/>
  <c r="D177" i="1"/>
  <c r="G177" i="1" s="1"/>
  <c r="C177" i="1"/>
  <c r="D176" i="1"/>
  <c r="C176" i="1"/>
  <c r="D175" i="1"/>
  <c r="H175" i="1" s="1"/>
  <c r="C175" i="1"/>
  <c r="D174" i="1"/>
  <c r="C174" i="1"/>
  <c r="C173" i="1"/>
  <c r="D172" i="1"/>
  <c r="C172" i="1"/>
  <c r="H171" i="1"/>
  <c r="G171" i="1"/>
  <c r="D171" i="1"/>
  <c r="C171" i="1"/>
  <c r="D170" i="1"/>
  <c r="C170" i="1"/>
  <c r="D169" i="1"/>
  <c r="C169" i="1"/>
  <c r="D168" i="1"/>
  <c r="C168" i="1"/>
  <c r="H168" i="1" s="1"/>
  <c r="D167" i="1"/>
  <c r="G167" i="1" s="1"/>
  <c r="C167" i="1"/>
  <c r="D166" i="1"/>
  <c r="C166" i="1"/>
  <c r="D165" i="1"/>
  <c r="H164" i="1"/>
  <c r="G164" i="1"/>
  <c r="D164" i="1"/>
  <c r="C164" i="1"/>
  <c r="D163" i="1"/>
  <c r="G163" i="1" s="1"/>
  <c r="C163" i="1"/>
  <c r="D162" i="1"/>
  <c r="C162" i="1"/>
  <c r="D161" i="1"/>
  <c r="C161" i="1"/>
  <c r="D160" i="1"/>
  <c r="C160" i="1"/>
  <c r="D158" i="1"/>
  <c r="C158" i="1"/>
  <c r="D157" i="1"/>
  <c r="C157" i="1"/>
  <c r="H157" i="1" s="1"/>
  <c r="H156" i="1"/>
  <c r="G156" i="1"/>
  <c r="D156" i="1"/>
  <c r="C156" i="1"/>
  <c r="D155" i="1"/>
  <c r="H154" i="1"/>
  <c r="D154" i="1"/>
  <c r="C154" i="1"/>
  <c r="G154" i="1" s="1"/>
  <c r="H153" i="1"/>
  <c r="D153" i="1"/>
  <c r="C153" i="1"/>
  <c r="H152" i="1"/>
  <c r="D152" i="1"/>
  <c r="C152" i="1"/>
  <c r="H151" i="1"/>
  <c r="G151" i="1"/>
  <c r="D151" i="1"/>
  <c r="C151" i="1"/>
  <c r="D150" i="1"/>
  <c r="C150"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C135" i="1"/>
  <c r="D134" i="1"/>
  <c r="G134" i="1" s="1"/>
  <c r="C134" i="1"/>
  <c r="H134" i="1" s="1"/>
  <c r="H133" i="1"/>
  <c r="G133" i="1"/>
  <c r="D133" i="1"/>
  <c r="C133" i="1"/>
  <c r="D132" i="1"/>
  <c r="C132" i="1"/>
  <c r="H132" i="1" s="1"/>
  <c r="D131" i="1"/>
  <c r="C131" i="1"/>
  <c r="H131" i="1" s="1"/>
  <c r="C130" i="1"/>
  <c r="H128" i="1"/>
  <c r="G128" i="1"/>
  <c r="D128" i="1"/>
  <c r="C128" i="1"/>
  <c r="H127" i="1"/>
  <c r="G127" i="1"/>
  <c r="D127" i="1"/>
  <c r="C127" i="1"/>
  <c r="D126" i="1"/>
  <c r="G126" i="1" s="1"/>
  <c r="C126" i="1"/>
  <c r="D125" i="1"/>
  <c r="G125" i="1" s="1"/>
  <c r="C125" i="1"/>
  <c r="H124" i="1"/>
  <c r="D124" i="1"/>
  <c r="G124" i="1" s="1"/>
  <c r="C124" i="1"/>
  <c r="D123" i="1"/>
  <c r="C123" i="1"/>
  <c r="H123" i="1" s="1"/>
  <c r="H122" i="1"/>
  <c r="G122" i="1"/>
  <c r="D122" i="1"/>
  <c r="C122" i="1"/>
  <c r="H121" i="1"/>
  <c r="D121" i="1"/>
  <c r="G121" i="1" s="1"/>
  <c r="C121" i="1"/>
  <c r="H119" i="1"/>
  <c r="G119" i="1"/>
  <c r="D119" i="1"/>
  <c r="C119" i="1"/>
  <c r="H118" i="1"/>
  <c r="G118" i="1"/>
  <c r="D118" i="1"/>
  <c r="C118" i="1"/>
  <c r="H117" i="1"/>
  <c r="G117" i="1"/>
  <c r="D117" i="1"/>
  <c r="C117" i="1"/>
  <c r="D116" i="1"/>
  <c r="H115" i="1"/>
  <c r="G115" i="1"/>
  <c r="D115" i="1"/>
  <c r="C115" i="1"/>
  <c r="H114" i="1"/>
  <c r="G114" i="1"/>
  <c r="D114" i="1"/>
  <c r="C114" i="1"/>
  <c r="D113" i="1"/>
  <c r="C113" i="1"/>
  <c r="G113" i="1" s="1"/>
  <c r="H112" i="1"/>
  <c r="G112" i="1"/>
  <c r="D112" i="1"/>
  <c r="C112" i="1"/>
  <c r="H111" i="1"/>
  <c r="G111" i="1"/>
  <c r="D111" i="1"/>
  <c r="C111" i="1"/>
  <c r="H110" i="1"/>
  <c r="G110" i="1"/>
  <c r="D110" i="1"/>
  <c r="C110" i="1"/>
  <c r="H109" i="1"/>
  <c r="G109" i="1"/>
  <c r="D109" i="1"/>
  <c r="C109" i="1"/>
  <c r="D108" i="1"/>
  <c r="C108" i="1"/>
  <c r="H107" i="1"/>
  <c r="G107" i="1"/>
  <c r="D107" i="1"/>
  <c r="C107" i="1"/>
  <c r="H106" i="1"/>
  <c r="G106" i="1"/>
  <c r="D106" i="1"/>
  <c r="C106" i="1"/>
  <c r="H105" i="1"/>
  <c r="G105" i="1"/>
  <c r="D105" i="1"/>
  <c r="C105" i="1"/>
  <c r="H104" i="1"/>
  <c r="G104" i="1"/>
  <c r="D104" i="1"/>
  <c r="C104"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D83" i="1"/>
  <c r="C83" i="1"/>
  <c r="H82" i="1"/>
  <c r="G82" i="1"/>
  <c r="D82" i="1"/>
  <c r="C82" i="1"/>
  <c r="D81" i="1"/>
  <c r="C81" i="1"/>
  <c r="H80" i="1"/>
  <c r="G80" i="1"/>
  <c r="D80" i="1"/>
  <c r="C80" i="1"/>
  <c r="C79" i="1"/>
  <c r="H77" i="1"/>
  <c r="G77" i="1"/>
  <c r="D77" i="1"/>
  <c r="C77" i="1"/>
  <c r="H76" i="1"/>
  <c r="G76" i="1"/>
  <c r="D76" i="1"/>
  <c r="C76" i="1"/>
  <c r="H75" i="1"/>
  <c r="G75" i="1"/>
  <c r="D75" i="1"/>
  <c r="C75" i="1"/>
  <c r="H74" i="1"/>
  <c r="D74" i="1"/>
  <c r="C74" i="1"/>
  <c r="G74" i="1" s="1"/>
  <c r="H73" i="1"/>
  <c r="D73" i="1"/>
  <c r="C73" i="1"/>
  <c r="G73" i="1" s="1"/>
  <c r="H72" i="1"/>
  <c r="G72" i="1"/>
  <c r="D72" i="1"/>
  <c r="C72" i="1"/>
  <c r="D71" i="1"/>
  <c r="C71" i="1"/>
  <c r="H71" i="1" s="1"/>
  <c r="D70" i="1"/>
  <c r="C70" i="1"/>
  <c r="H70" i="1" s="1"/>
  <c r="H69" i="1"/>
  <c r="G69" i="1"/>
  <c r="D69" i="1"/>
  <c r="C69" i="1"/>
  <c r="H68" i="1"/>
  <c r="G68" i="1"/>
  <c r="D68" i="1"/>
  <c r="C68" i="1"/>
  <c r="H67" i="1"/>
  <c r="G67" i="1"/>
  <c r="D67" i="1"/>
  <c r="C67" i="1"/>
  <c r="H66" i="1"/>
  <c r="G66" i="1"/>
  <c r="D66" i="1"/>
  <c r="C66" i="1"/>
  <c r="H65" i="1"/>
  <c r="D65" i="1"/>
  <c r="G65" i="1" s="1"/>
  <c r="C65" i="1"/>
  <c r="C64" i="1"/>
  <c r="H64" i="1" s="1"/>
  <c r="H63" i="1"/>
  <c r="G63" i="1"/>
  <c r="D63" i="1"/>
  <c r="C63" i="1"/>
  <c r="H62" i="1"/>
  <c r="G62" i="1"/>
  <c r="D62" i="1"/>
  <c r="C62" i="1"/>
  <c r="H61" i="1"/>
  <c r="G61" i="1"/>
  <c r="D61" i="1"/>
  <c r="C61" i="1"/>
  <c r="H60" i="1"/>
  <c r="G60" i="1"/>
  <c r="D60" i="1"/>
  <c r="C60" i="1"/>
  <c r="D59" i="1"/>
  <c r="C59"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C3" i="1"/>
  <c r="H1273" i="1" l="1"/>
  <c r="H1264" i="1"/>
  <c r="H1245" i="1"/>
  <c r="H1244" i="1"/>
  <c r="H1241" i="1"/>
  <c r="H1240" i="1"/>
  <c r="H1237" i="1"/>
  <c r="H1236" i="1"/>
  <c r="H1227" i="1"/>
  <c r="H1229" i="1"/>
  <c r="F250" i="5"/>
  <c r="E279" i="9"/>
  <c r="B279" i="9" s="1"/>
  <c r="G1223" i="1"/>
  <c r="G1224" i="1"/>
  <c r="E237" i="5"/>
  <c r="I23" i="3" s="1"/>
  <c r="G1217" i="1"/>
  <c r="F239" i="5"/>
  <c r="H1165" i="1"/>
  <c r="H1160" i="1"/>
  <c r="H1157" i="1"/>
  <c r="F180" i="5"/>
  <c r="H1155" i="1"/>
  <c r="E285" i="9"/>
  <c r="B285" i="9" s="1"/>
  <c r="H1139" i="1"/>
  <c r="H1138" i="1"/>
  <c r="E284" i="9"/>
  <c r="B284" i="9" s="1"/>
  <c r="H1127" i="1"/>
  <c r="G1133" i="1"/>
  <c r="F149" i="5"/>
  <c r="F78" i="5"/>
  <c r="H1064" i="1"/>
  <c r="H1054" i="1"/>
  <c r="F70" i="5"/>
  <c r="H1041" i="1"/>
  <c r="F63" i="5"/>
  <c r="H1042" i="1"/>
  <c r="H1023" i="1"/>
  <c r="H1025" i="1"/>
  <c r="F29" i="5"/>
  <c r="H1012" i="1"/>
  <c r="G1007" i="1"/>
  <c r="H1006" i="1"/>
  <c r="H1004" i="1"/>
  <c r="H1002" i="1"/>
  <c r="H1001" i="1"/>
  <c r="G1000" i="1"/>
  <c r="H999" i="1"/>
  <c r="E12" i="5"/>
  <c r="D990" i="1" s="1"/>
  <c r="G998" i="1"/>
  <c r="F19" i="5"/>
  <c r="H996" i="1"/>
  <c r="G991" i="1"/>
  <c r="H989" i="1"/>
  <c r="F8" i="5"/>
  <c r="H988" i="1"/>
  <c r="G987" i="1"/>
  <c r="H1579" i="1"/>
  <c r="H1576" i="1"/>
  <c r="G1520" i="1"/>
  <c r="G1503" i="1"/>
  <c r="H1485" i="1"/>
  <c r="H1509" i="1"/>
  <c r="C1501" i="1"/>
  <c r="G1501" i="1" s="1"/>
  <c r="G1500" i="1"/>
  <c r="E5" i="7"/>
  <c r="I29" i="3" s="1"/>
  <c r="E26" i="9"/>
  <c r="B26" i="9" s="1"/>
  <c r="G1388" i="1"/>
  <c r="F94" i="6"/>
  <c r="E67" i="9"/>
  <c r="B67" i="9" s="1"/>
  <c r="H718" i="1"/>
  <c r="G715" i="1"/>
  <c r="E43" i="9"/>
  <c r="B43" i="9" s="1"/>
  <c r="G710" i="1"/>
  <c r="H388" i="1"/>
  <c r="E363" i="4"/>
  <c r="D358" i="1" s="1"/>
  <c r="H373" i="1"/>
  <c r="H368" i="1"/>
  <c r="D364" i="1"/>
  <c r="F369" i="4"/>
  <c r="G354" i="1"/>
  <c r="F418" i="4"/>
  <c r="H413" i="1"/>
  <c r="G292" i="1"/>
  <c r="G289" i="1"/>
  <c r="E273" i="9"/>
  <c r="B273" i="9" s="1"/>
  <c r="H256" i="1"/>
  <c r="F259" i="4"/>
  <c r="E225" i="9"/>
  <c r="B225" i="9" s="1"/>
  <c r="G208" i="1"/>
  <c r="E196" i="4"/>
  <c r="D192" i="1" s="1"/>
  <c r="H206" i="1"/>
  <c r="H207" i="1"/>
  <c r="F210" i="4"/>
  <c r="G191" i="1"/>
  <c r="G190" i="1"/>
  <c r="G189" i="1"/>
  <c r="E45" i="9"/>
  <c r="B45" i="9" s="1"/>
  <c r="F221" i="9"/>
  <c r="B221" i="9" s="1"/>
  <c r="G182" i="1"/>
  <c r="F220" i="9"/>
  <c r="H181" i="1"/>
  <c r="H179" i="1"/>
  <c r="E42" i="9"/>
  <c r="B42" i="9" s="1"/>
  <c r="E41" i="9"/>
  <c r="B41" i="9" s="1"/>
  <c r="H177" i="1"/>
  <c r="H176" i="1"/>
  <c r="G175" i="1"/>
  <c r="G174" i="1"/>
  <c r="F177" i="4"/>
  <c r="H172" i="1"/>
  <c r="H170" i="1"/>
  <c r="H169" i="1"/>
  <c r="H167" i="1"/>
  <c r="H165" i="1"/>
  <c r="H166" i="1"/>
  <c r="H163" i="1"/>
  <c r="H162" i="1"/>
  <c r="F164" i="4"/>
  <c r="H160" i="1"/>
  <c r="H161" i="1"/>
  <c r="H158" i="1"/>
  <c r="E152" i="4"/>
  <c r="D148" i="1" s="1"/>
  <c r="E39" i="9"/>
  <c r="B39" i="9" s="1"/>
  <c r="G153" i="1"/>
  <c r="G152" i="1"/>
  <c r="D149" i="1"/>
  <c r="H149" i="1" s="1"/>
  <c r="G150" i="1"/>
  <c r="H1460" i="1"/>
  <c r="C1453" i="1"/>
  <c r="G1453" i="1" s="1"/>
  <c r="H30" i="3"/>
  <c r="D5" i="7"/>
  <c r="C1454" i="1"/>
  <c r="G1454" i="1" s="1"/>
  <c r="G1437" i="1"/>
  <c r="G1438" i="1"/>
  <c r="H1149" i="1"/>
  <c r="F170" i="5"/>
  <c r="C1048" i="1"/>
  <c r="G1048" i="1" s="1"/>
  <c r="G649" i="1"/>
  <c r="G321" i="1"/>
  <c r="G322" i="1"/>
  <c r="E311" i="4"/>
  <c r="D306" i="1" s="1"/>
  <c r="F317" i="4"/>
  <c r="H146" i="1"/>
  <c r="H135" i="1"/>
  <c r="F134" i="4"/>
  <c r="H126" i="1"/>
  <c r="H125" i="1"/>
  <c r="G108" i="1"/>
  <c r="F112" i="4"/>
  <c r="H83" i="1"/>
  <c r="D79" i="1"/>
  <c r="H79" i="1"/>
  <c r="F82" i="4"/>
  <c r="F83" i="4"/>
  <c r="H81" i="1"/>
  <c r="F74" i="4"/>
  <c r="F68" i="4"/>
  <c r="H58" i="1"/>
  <c r="H59" i="1"/>
  <c r="E37" i="9"/>
  <c r="B37" i="9" s="1"/>
  <c r="F216" i="9"/>
  <c r="B216" i="9" s="1"/>
  <c r="G687" i="1"/>
  <c r="E33" i="9"/>
  <c r="B33" i="9" s="1"/>
  <c r="E29" i="9"/>
  <c r="B29" i="9" s="1"/>
  <c r="G662" i="1"/>
  <c r="F652" i="4"/>
  <c r="G645" i="1"/>
  <c r="E22" i="9"/>
  <c r="B22" i="9" s="1"/>
  <c r="H1388" i="1"/>
  <c r="H1389" i="1"/>
  <c r="D89" i="6"/>
  <c r="G1154" i="1"/>
  <c r="H1154" i="1"/>
  <c r="G1264" i="1"/>
  <c r="G1263" i="1"/>
  <c r="G1244" i="1"/>
  <c r="G1241" i="1"/>
  <c r="G1237" i="1"/>
  <c r="G1229" i="1"/>
  <c r="G1228" i="1"/>
  <c r="H1217" i="1"/>
  <c r="G1165" i="1"/>
  <c r="G1157" i="1"/>
  <c r="G1160" i="1"/>
  <c r="G1156" i="1"/>
  <c r="G1155" i="1"/>
  <c r="G1148" i="1"/>
  <c r="G1149" i="1"/>
  <c r="G1140" i="1"/>
  <c r="G1139" i="1"/>
  <c r="G1138" i="1"/>
  <c r="G1127" i="1"/>
  <c r="G1131" i="1"/>
  <c r="G1064" i="1"/>
  <c r="G1052" i="1"/>
  <c r="H1048" i="1"/>
  <c r="H1050" i="1"/>
  <c r="D69" i="5"/>
  <c r="G1041" i="1"/>
  <c r="G1042" i="1"/>
  <c r="G1023" i="1"/>
  <c r="G1025" i="1"/>
  <c r="G1012" i="1"/>
  <c r="G1006" i="1"/>
  <c r="G1004" i="1"/>
  <c r="G1002" i="1"/>
  <c r="G1001" i="1"/>
  <c r="G999" i="1"/>
  <c r="H991" i="1"/>
  <c r="G996" i="1"/>
  <c r="G993" i="1"/>
  <c r="G986" i="1"/>
  <c r="G988" i="1"/>
  <c r="G812" i="1"/>
  <c r="H713" i="1"/>
  <c r="H711" i="1"/>
  <c r="H710" i="1"/>
  <c r="H647" i="1"/>
  <c r="G644" i="1"/>
  <c r="H645" i="1"/>
  <c r="G373" i="1"/>
  <c r="G374" i="1"/>
  <c r="G368" i="1"/>
  <c r="C364" i="1"/>
  <c r="H364" i="1" s="1"/>
  <c r="G365" i="1"/>
  <c r="G312" i="1"/>
  <c r="G314" i="1"/>
  <c r="H292" i="1"/>
  <c r="G290" i="1"/>
  <c r="G413" i="1"/>
  <c r="C638" i="1"/>
  <c r="F643" i="4"/>
  <c r="C637" i="1"/>
  <c r="H289" i="1"/>
  <c r="F417" i="4"/>
  <c r="F416" i="4"/>
  <c r="H255" i="1"/>
  <c r="H209" i="1"/>
  <c r="G206" i="1"/>
  <c r="G207" i="1"/>
  <c r="G181" i="1"/>
  <c r="G176" i="1"/>
  <c r="H174" i="1"/>
  <c r="G172" i="1"/>
  <c r="G170" i="1"/>
  <c r="G169" i="1"/>
  <c r="G168" i="1"/>
  <c r="G165" i="1"/>
  <c r="G166" i="1"/>
  <c r="E40" i="9"/>
  <c r="B40" i="9" s="1"/>
  <c r="G162" i="1"/>
  <c r="G160" i="1"/>
  <c r="G161" i="1"/>
  <c r="G158" i="1"/>
  <c r="G157" i="1"/>
  <c r="F217" i="9"/>
  <c r="B217" i="9" s="1"/>
  <c r="H150" i="1"/>
  <c r="G135" i="1"/>
  <c r="G146" i="1"/>
  <c r="G132" i="1"/>
  <c r="G131" i="1"/>
  <c r="D133" i="4"/>
  <c r="G123" i="1"/>
  <c r="H108" i="1"/>
  <c r="H113" i="1"/>
  <c r="G83" i="1"/>
  <c r="G79" i="1"/>
  <c r="G81" i="1"/>
  <c r="C78" i="1"/>
  <c r="G70" i="1"/>
  <c r="G71" i="1"/>
  <c r="D50" i="4"/>
  <c r="C46" i="1" s="1"/>
  <c r="G64" i="1"/>
  <c r="G58" i="1"/>
  <c r="G59" i="1"/>
  <c r="B214" i="9"/>
  <c r="E283" i="9"/>
  <c r="B283" i="9" s="1"/>
  <c r="H1473" i="1"/>
  <c r="G1473" i="1"/>
  <c r="I1473" i="1" s="1"/>
  <c r="G1489" i="1"/>
  <c r="H1489" i="1"/>
  <c r="G1505" i="1"/>
  <c r="H1505" i="1"/>
  <c r="H1546" i="1"/>
  <c r="G1546" i="1"/>
  <c r="H1554" i="1"/>
  <c r="G1554" i="1"/>
  <c r="H1578" i="1"/>
  <c r="G1578" i="1"/>
  <c r="D50" i="1"/>
  <c r="E50" i="4"/>
  <c r="D46" i="1" s="1"/>
  <c r="E133" i="4"/>
  <c r="D129" i="1" s="1"/>
  <c r="D130" i="1"/>
  <c r="D173" i="1"/>
  <c r="E163" i="4"/>
  <c r="F188" i="4"/>
  <c r="C184" i="1"/>
  <c r="G331" i="1"/>
  <c r="G1479" i="1"/>
  <c r="H1479" i="1"/>
  <c r="H1486" i="1"/>
  <c r="G1486" i="1"/>
  <c r="H1494" i="1"/>
  <c r="G1494" i="1"/>
  <c r="H1502" i="1"/>
  <c r="G1502" i="1"/>
  <c r="G1531" i="1"/>
  <c r="G1567" i="1"/>
  <c r="G1573" i="1"/>
  <c r="H1573" i="1"/>
  <c r="F50" i="4"/>
  <c r="D103" i="1"/>
  <c r="E106" i="4"/>
  <c r="D102" i="1" s="1"/>
  <c r="F120" i="4"/>
  <c r="C116" i="1"/>
  <c r="D106" i="4"/>
  <c r="D249" i="1"/>
  <c r="E252" i="4"/>
  <c r="D248" i="1" s="1"/>
  <c r="G383" i="1"/>
  <c r="H509" i="1"/>
  <c r="G561" i="1"/>
  <c r="H1454" i="1"/>
  <c r="J1456" i="1"/>
  <c r="J1458" i="1"/>
  <c r="J1460" i="1"/>
  <c r="G1462" i="1"/>
  <c r="I1462" i="1" s="1"/>
  <c r="J1462" i="1"/>
  <c r="G1464" i="1"/>
  <c r="I1464" i="1" s="1"/>
  <c r="J1464" i="1"/>
  <c r="G1466" i="1"/>
  <c r="H1466" i="1"/>
  <c r="G1474" i="1"/>
  <c r="I1474" i="1" s="1"/>
  <c r="H1474" i="1"/>
  <c r="H1523" i="1"/>
  <c r="G1523" i="1"/>
  <c r="H1529" i="1"/>
  <c r="H1537" i="1"/>
  <c r="H1543" i="1"/>
  <c r="G1543" i="1"/>
  <c r="H1551" i="1"/>
  <c r="G1551" i="1"/>
  <c r="H1559" i="1"/>
  <c r="G1559" i="1"/>
  <c r="H1565" i="1"/>
  <c r="F159" i="4"/>
  <c r="C155" i="1"/>
  <c r="F236" i="4"/>
  <c r="C232" i="1"/>
  <c r="G1481" i="1"/>
  <c r="H1481" i="1"/>
  <c r="G1497" i="1"/>
  <c r="H1497" i="1"/>
  <c r="G1513" i="1"/>
  <c r="H1513" i="1"/>
  <c r="H1440" i="1"/>
  <c r="G1440" i="1"/>
  <c r="I1440" i="1" s="1"/>
  <c r="H1442" i="1"/>
  <c r="G1442" i="1"/>
  <c r="H1444" i="1"/>
  <c r="G1444" i="1"/>
  <c r="I1444" i="1" s="1"/>
  <c r="G1447" i="1"/>
  <c r="J1447" i="1"/>
  <c r="G1449" i="1"/>
  <c r="J1449" i="1"/>
  <c r="G1451" i="1"/>
  <c r="J1451" i="1"/>
  <c r="G1456" i="1"/>
  <c r="I1456" i="1" s="1"/>
  <c r="G1458" i="1"/>
  <c r="I1458" i="1" s="1"/>
  <c r="G1460" i="1"/>
  <c r="I1460" i="1" s="1"/>
  <c r="J1473" i="1"/>
  <c r="H1510" i="1"/>
  <c r="G1510" i="1"/>
  <c r="G1539" i="1"/>
  <c r="F593" i="4"/>
  <c r="C587" i="1"/>
  <c r="I1439" i="1"/>
  <c r="I1441" i="1"/>
  <c r="I1443" i="1"/>
  <c r="G1446" i="1"/>
  <c r="I1446" i="1" s="1"/>
  <c r="H1447" i="1"/>
  <c r="G1448" i="1"/>
  <c r="I1448" i="1" s="1"/>
  <c r="H1449" i="1"/>
  <c r="G1450" i="1"/>
  <c r="I1450" i="1" s="1"/>
  <c r="H1451" i="1"/>
  <c r="G1452" i="1"/>
  <c r="I1452" i="1" s="1"/>
  <c r="H1453" i="1"/>
  <c r="G1455" i="1"/>
  <c r="I1455" i="1" s="1"/>
  <c r="J1455" i="1"/>
  <c r="G1457" i="1"/>
  <c r="I1457" i="1" s="1"/>
  <c r="J1457" i="1"/>
  <c r="G1459" i="1"/>
  <c r="I1459" i="1" s="1"/>
  <c r="J1459" i="1"/>
  <c r="H1478" i="1"/>
  <c r="G1478" i="1"/>
  <c r="I1478" i="1" s="1"/>
  <c r="H1483" i="1"/>
  <c r="G1483" i="1"/>
  <c r="H1491" i="1"/>
  <c r="G1491" i="1"/>
  <c r="H1499" i="1"/>
  <c r="G1499" i="1"/>
  <c r="H1507" i="1"/>
  <c r="G1507" i="1"/>
  <c r="H1515" i="1"/>
  <c r="G1515" i="1"/>
  <c r="G1521" i="1"/>
  <c r="H1521" i="1"/>
  <c r="G1526" i="1"/>
  <c r="G1534" i="1"/>
  <c r="G1541" i="1"/>
  <c r="H1541" i="1"/>
  <c r="G1549" i="1"/>
  <c r="H1549" i="1"/>
  <c r="G1557" i="1"/>
  <c r="H1557" i="1"/>
  <c r="G1562" i="1"/>
  <c r="G1570" i="1"/>
  <c r="G1575" i="1"/>
  <c r="H1575" i="1"/>
  <c r="F202" i="4"/>
  <c r="C198" i="1"/>
  <c r="F215" i="4"/>
  <c r="C211" i="1"/>
  <c r="F529" i="4"/>
  <c r="D528" i="4"/>
  <c r="F153" i="4"/>
  <c r="D152" i="4"/>
  <c r="F300" i="4"/>
  <c r="D299" i="4"/>
  <c r="F352" i="4"/>
  <c r="D351" i="4"/>
  <c r="E420" i="4"/>
  <c r="D484" i="4"/>
  <c r="F495" i="4"/>
  <c r="F515" i="4"/>
  <c r="E580" i="4"/>
  <c r="D574" i="1" s="1"/>
  <c r="F625" i="4"/>
  <c r="E644" i="4"/>
  <c r="D638" i="1" s="1"/>
  <c r="F13" i="5"/>
  <c r="D12" i="5"/>
  <c r="D118" i="5"/>
  <c r="F119" i="5"/>
  <c r="G292" i="9"/>
  <c r="E292" i="9" s="1"/>
  <c r="B292" i="9" s="1"/>
  <c r="F206" i="5"/>
  <c r="F35" i="6"/>
  <c r="H25" i="3"/>
  <c r="F114" i="6"/>
  <c r="H27" i="3"/>
  <c r="C334" i="1"/>
  <c r="C386" i="1"/>
  <c r="C453" i="1"/>
  <c r="C501" i="1"/>
  <c r="C519" i="1"/>
  <c r="C523" i="1"/>
  <c r="C611" i="1"/>
  <c r="C997" i="1"/>
  <c r="C1056" i="1"/>
  <c r="F169" i="4"/>
  <c r="D163" i="4"/>
  <c r="F197" i="4"/>
  <c r="D196" i="4"/>
  <c r="E298" i="4"/>
  <c r="E350" i="4"/>
  <c r="E529" i="4"/>
  <c r="G142" i="9"/>
  <c r="E142" i="9" s="1"/>
  <c r="B142" i="9" s="1"/>
  <c r="F603" i="4"/>
  <c r="G291" i="9"/>
  <c r="E291" i="9" s="1"/>
  <c r="B291" i="9" s="1"/>
  <c r="F190" i="5"/>
  <c r="D38" i="7"/>
  <c r="C1470" i="1"/>
  <c r="D42" i="8"/>
  <c r="D568" i="1"/>
  <c r="D1215" i="1"/>
  <c r="D1216" i="1"/>
  <c r="D1436" i="1"/>
  <c r="G1468" i="1"/>
  <c r="I1468" i="1" s="1"/>
  <c r="J1468" i="1"/>
  <c r="G1472" i="1"/>
  <c r="I1472" i="1" s="1"/>
  <c r="J1472" i="1"/>
  <c r="G1477" i="1"/>
  <c r="I1477" i="1" s="1"/>
  <c r="J1477" i="1"/>
  <c r="H1525" i="1"/>
  <c r="G1530" i="1"/>
  <c r="H1533" i="1"/>
  <c r="G1538" i="1"/>
  <c r="H1561" i="1"/>
  <c r="G1566" i="1"/>
  <c r="H1569" i="1"/>
  <c r="G1574" i="1"/>
  <c r="H1577" i="1"/>
  <c r="F45" i="4"/>
  <c r="F125" i="4"/>
  <c r="D124" i="4"/>
  <c r="D224" i="4"/>
  <c r="D311" i="4"/>
  <c r="D363" i="4"/>
  <c r="F427" i="4"/>
  <c r="D421" i="4"/>
  <c r="F581" i="4"/>
  <c r="D580" i="4"/>
  <c r="H287" i="9"/>
  <c r="E146" i="5"/>
  <c r="D1124" i="1" s="1"/>
  <c r="G289" i="9"/>
  <c r="F177" i="5"/>
  <c r="D176" i="5"/>
  <c r="F259" i="5"/>
  <c r="D258" i="5"/>
  <c r="D5" i="6"/>
  <c r="E35" i="6"/>
  <c r="E114" i="6"/>
  <c r="D43" i="8"/>
  <c r="F522" i="4"/>
  <c r="F574" i="4"/>
  <c r="F632" i="4"/>
  <c r="H289" i="9"/>
  <c r="E176" i="5"/>
  <c r="D238" i="5"/>
  <c r="G286" i="9"/>
  <c r="F88" i="5"/>
  <c r="D245" i="5"/>
  <c r="E89" i="6"/>
  <c r="D1383" i="1" s="1"/>
  <c r="H286" i="9"/>
  <c r="E87" i="5"/>
  <c r="D1065" i="1" s="1"/>
  <c r="G287" i="9"/>
  <c r="D146" i="5"/>
  <c r="E5" i="6"/>
  <c r="L212" i="9"/>
  <c r="G168" i="9"/>
  <c r="E168" i="9" s="1"/>
  <c r="B168" i="9" s="1"/>
  <c r="G172" i="9"/>
  <c r="E172" i="9" s="1"/>
  <c r="B172" i="9" s="1"/>
  <c r="G176" i="9"/>
  <c r="E176" i="9" s="1"/>
  <c r="B176" i="9" s="1"/>
  <c r="G184" i="9"/>
  <c r="E184" i="9" s="1"/>
  <c r="B184" i="9" s="1"/>
  <c r="G192" i="9"/>
  <c r="E192" i="9" s="1"/>
  <c r="B192" i="9" s="1"/>
  <c r="G200" i="9"/>
  <c r="E200" i="9" s="1"/>
  <c r="B200" i="9" s="1"/>
  <c r="G208" i="9"/>
  <c r="E208" i="9" s="1"/>
  <c r="B208" i="9" s="1"/>
  <c r="E127" i="9"/>
  <c r="B127" i="9" s="1"/>
  <c r="E143" i="9"/>
  <c r="B143" i="9" s="1"/>
  <c r="M212" i="9"/>
  <c r="G278" i="9"/>
  <c r="E278" i="9" s="1"/>
  <c r="B278" i="9" s="1"/>
  <c r="G277" i="9"/>
  <c r="E277" i="9" s="1"/>
  <c r="B277" i="9" s="1"/>
  <c r="G210" i="9"/>
  <c r="E210" i="9" s="1"/>
  <c r="B210" i="9" s="1"/>
  <c r="G206" i="9"/>
  <c r="E206" i="9" s="1"/>
  <c r="B206" i="9" s="1"/>
  <c r="G202" i="9"/>
  <c r="E202" i="9" s="1"/>
  <c r="B202" i="9" s="1"/>
  <c r="G198" i="9"/>
  <c r="E198" i="9" s="1"/>
  <c r="B198" i="9" s="1"/>
  <c r="G194" i="9"/>
  <c r="E194" i="9" s="1"/>
  <c r="B194" i="9" s="1"/>
  <c r="G189" i="9"/>
  <c r="E189" i="9" s="1"/>
  <c r="B189" i="9" s="1"/>
  <c r="G185" i="9"/>
  <c r="E185" i="9" s="1"/>
  <c r="B185" i="9" s="1"/>
  <c r="G181" i="9"/>
  <c r="E181" i="9" s="1"/>
  <c r="B181" i="9" s="1"/>
  <c r="G177" i="9"/>
  <c r="E177" i="9" s="1"/>
  <c r="B177" i="9" s="1"/>
  <c r="G165" i="9"/>
  <c r="E165" i="9" s="1"/>
  <c r="B165" i="9" s="1"/>
  <c r="H164" i="9"/>
  <c r="G211" i="9"/>
  <c r="E211" i="9" s="1"/>
  <c r="B211" i="9" s="1"/>
  <c r="G207" i="9"/>
  <c r="E207" i="9" s="1"/>
  <c r="B207" i="9" s="1"/>
  <c r="G203" i="9"/>
  <c r="E203" i="9" s="1"/>
  <c r="B203" i="9" s="1"/>
  <c r="G199" i="9"/>
  <c r="E199" i="9" s="1"/>
  <c r="B199" i="9" s="1"/>
  <c r="G195" i="9"/>
  <c r="E195" i="9" s="1"/>
  <c r="B195" i="9" s="1"/>
  <c r="L191" i="9"/>
  <c r="F191" i="9" s="1"/>
  <c r="G190" i="9"/>
  <c r="E190" i="9" s="1"/>
  <c r="B190" i="9" s="1"/>
  <c r="G186" i="9"/>
  <c r="E186" i="9" s="1"/>
  <c r="B186" i="9" s="1"/>
  <c r="G182" i="9"/>
  <c r="E182" i="9" s="1"/>
  <c r="B182" i="9" s="1"/>
  <c r="G178" i="9"/>
  <c r="E178" i="9" s="1"/>
  <c r="B178" i="9" s="1"/>
  <c r="G164" i="9"/>
  <c r="G163" i="9"/>
  <c r="E163" i="9" s="1"/>
  <c r="B163" i="9" s="1"/>
  <c r="G162" i="9"/>
  <c r="E162" i="9" s="1"/>
  <c r="B162" i="9" s="1"/>
  <c r="G161" i="9"/>
  <c r="E161" i="9" s="1"/>
  <c r="B161" i="9" s="1"/>
  <c r="G160" i="9"/>
  <c r="E160" i="9" s="1"/>
  <c r="B160" i="9" s="1"/>
  <c r="G173" i="9"/>
  <c r="E173" i="9" s="1"/>
  <c r="B173" i="9" s="1"/>
  <c r="G169" i="9"/>
  <c r="E169" i="9" s="1"/>
  <c r="B169" i="9" s="1"/>
  <c r="H165" i="9"/>
  <c r="G209" i="9"/>
  <c r="E209" i="9" s="1"/>
  <c r="B209" i="9" s="1"/>
  <c r="G205" i="9"/>
  <c r="E205" i="9" s="1"/>
  <c r="B205" i="9" s="1"/>
  <c r="G201" i="9"/>
  <c r="E201" i="9" s="1"/>
  <c r="B201" i="9" s="1"/>
  <c r="G197" i="9"/>
  <c r="E197" i="9" s="1"/>
  <c r="B197" i="9" s="1"/>
  <c r="G193" i="9"/>
  <c r="E193" i="9" s="1"/>
  <c r="B193" i="9" s="1"/>
  <c r="G191" i="9"/>
  <c r="E191" i="9" s="1"/>
  <c r="G187" i="9"/>
  <c r="E187" i="9" s="1"/>
  <c r="B187" i="9" s="1"/>
  <c r="G183" i="9"/>
  <c r="E183" i="9" s="1"/>
  <c r="B183" i="9" s="1"/>
  <c r="G179" i="9"/>
  <c r="E179" i="9" s="1"/>
  <c r="B179" i="9" s="1"/>
  <c r="G174" i="9"/>
  <c r="E174" i="9" s="1"/>
  <c r="B174" i="9" s="1"/>
  <c r="G170" i="9"/>
  <c r="E170" i="9" s="1"/>
  <c r="B170" i="9" s="1"/>
  <c r="G166" i="9"/>
  <c r="E166" i="9" s="1"/>
  <c r="B166" i="9" s="1"/>
  <c r="I10" i="9"/>
  <c r="E150" i="9"/>
  <c r="B150" i="9" s="1"/>
  <c r="G167" i="9"/>
  <c r="E167" i="9" s="1"/>
  <c r="B167" i="9" s="1"/>
  <c r="G171" i="9"/>
  <c r="E171" i="9" s="1"/>
  <c r="B171" i="9" s="1"/>
  <c r="G175" i="9"/>
  <c r="E175" i="9" s="1"/>
  <c r="B175" i="9" s="1"/>
  <c r="G180" i="9"/>
  <c r="E180" i="9" s="1"/>
  <c r="B180" i="9" s="1"/>
  <c r="G188" i="9"/>
  <c r="E188" i="9" s="1"/>
  <c r="B188" i="9" s="1"/>
  <c r="G196" i="9"/>
  <c r="E196" i="9" s="1"/>
  <c r="B196" i="9" s="1"/>
  <c r="G204" i="9"/>
  <c r="E204" i="9" s="1"/>
  <c r="B204" i="9" s="1"/>
  <c r="B222" i="9"/>
  <c r="F235" i="9"/>
  <c r="B235" i="9" s="1"/>
  <c r="B240" i="9"/>
  <c r="F219" i="9"/>
  <c r="B219" i="9" s="1"/>
  <c r="B224" i="9"/>
  <c r="B230" i="9"/>
  <c r="B246" i="9"/>
  <c r="B261" i="9"/>
  <c r="B262" i="9"/>
  <c r="B220" i="9"/>
  <c r="B228" i="9"/>
  <c r="B236" i="9"/>
  <c r="B244" i="9"/>
  <c r="B252" i="9"/>
  <c r="B260" i="9"/>
  <c r="F266" i="9"/>
  <c r="B266" i="9" s="1"/>
  <c r="F218" i="9"/>
  <c r="B218" i="9" s="1"/>
  <c r="F226" i="9"/>
  <c r="B226" i="9" s="1"/>
  <c r="F234" i="9"/>
  <c r="B234" i="9" s="1"/>
  <c r="F242" i="9"/>
  <c r="B242" i="9" s="1"/>
  <c r="F250" i="9"/>
  <c r="B250" i="9" s="1"/>
  <c r="F258" i="9"/>
  <c r="B258" i="9" s="1"/>
  <c r="B268" i="9"/>
  <c r="F270" i="9"/>
  <c r="B270" i="9" s="1"/>
  <c r="D1214" i="1" l="1"/>
  <c r="E289" i="9"/>
  <c r="B289" i="9" s="1"/>
  <c r="E287" i="9"/>
  <c r="B287" i="9" s="1"/>
  <c r="E7" i="5"/>
  <c r="I20" i="3" s="1"/>
  <c r="H1501" i="1"/>
  <c r="F644" i="4"/>
  <c r="F252" i="4"/>
  <c r="G149" i="1"/>
  <c r="C1436" i="1"/>
  <c r="G1436" i="1" s="1"/>
  <c r="H29" i="3"/>
  <c r="F89" i="6"/>
  <c r="C1383" i="1"/>
  <c r="D68" i="5"/>
  <c r="C1046" i="1" s="1"/>
  <c r="F69" i="5"/>
  <c r="C1047" i="1"/>
  <c r="B191" i="9"/>
  <c r="G364" i="1"/>
  <c r="G637" i="1"/>
  <c r="H637" i="1"/>
  <c r="F133" i="4"/>
  <c r="C129" i="1"/>
  <c r="H129" i="1" s="1"/>
  <c r="H78" i="1"/>
  <c r="G78" i="1"/>
  <c r="D6" i="4"/>
  <c r="H1065" i="1"/>
  <c r="G1065" i="1"/>
  <c r="F245" i="5"/>
  <c r="C1222" i="1"/>
  <c r="D237" i="5"/>
  <c r="D175" i="5" s="1"/>
  <c r="F238" i="5"/>
  <c r="C1215" i="1"/>
  <c r="D1408" i="1"/>
  <c r="I27" i="3"/>
  <c r="F421" i="4"/>
  <c r="C415" i="1"/>
  <c r="D420" i="4"/>
  <c r="D636" i="4" s="1"/>
  <c r="F224" i="4"/>
  <c r="C220" i="1"/>
  <c r="G568" i="1"/>
  <c r="H568" i="1"/>
  <c r="H31" i="3"/>
  <c r="C1469" i="1"/>
  <c r="C192" i="1"/>
  <c r="F196" i="4"/>
  <c r="H523" i="1"/>
  <c r="G386" i="1"/>
  <c r="H386" i="1"/>
  <c r="E635" i="4"/>
  <c r="D629" i="1" s="1"/>
  <c r="D414" i="1"/>
  <c r="H587" i="1"/>
  <c r="G587" i="1"/>
  <c r="H232" i="1"/>
  <c r="G232" i="1"/>
  <c r="F106" i="4"/>
  <c r="C102" i="1"/>
  <c r="G103" i="1"/>
  <c r="H103" i="1"/>
  <c r="G184" i="1"/>
  <c r="H184" i="1"/>
  <c r="G130" i="1"/>
  <c r="H130" i="1"/>
  <c r="E164" i="9"/>
  <c r="B164" i="9" s="1"/>
  <c r="F212" i="9"/>
  <c r="B212" i="9" s="1"/>
  <c r="E141" i="6"/>
  <c r="D1299" i="1"/>
  <c r="I24" i="3"/>
  <c r="D1153" i="1"/>
  <c r="E175" i="5"/>
  <c r="D1152" i="1" s="1"/>
  <c r="I22" i="3"/>
  <c r="D1329" i="1"/>
  <c r="I25" i="3"/>
  <c r="F176" i="5"/>
  <c r="H22" i="3"/>
  <c r="C1153" i="1"/>
  <c r="C120" i="1"/>
  <c r="F124" i="4"/>
  <c r="G1216" i="1"/>
  <c r="H1216" i="1"/>
  <c r="K1432" i="9"/>
  <c r="G295" i="9"/>
  <c r="E295" i="9" s="1"/>
  <c r="B295" i="9" s="1"/>
  <c r="C1517" i="1"/>
  <c r="I34" i="3"/>
  <c r="E528" i="4"/>
  <c r="D523" i="1"/>
  <c r="G523" i="1" s="1"/>
  <c r="G1056" i="1"/>
  <c r="H1056" i="1"/>
  <c r="H519" i="1"/>
  <c r="G519" i="1"/>
  <c r="H334" i="1"/>
  <c r="G334" i="1"/>
  <c r="F118" i="5"/>
  <c r="C1096" i="1"/>
  <c r="D985" i="1"/>
  <c r="D350" i="4"/>
  <c r="C346" i="1"/>
  <c r="F351" i="4"/>
  <c r="G20" i="9"/>
  <c r="H20" i="9"/>
  <c r="D151" i="4"/>
  <c r="C148" i="1"/>
  <c r="F152" i="4"/>
  <c r="H211" i="1"/>
  <c r="G211" i="1"/>
  <c r="I1449" i="1"/>
  <c r="H116" i="1"/>
  <c r="G116" i="1"/>
  <c r="G46" i="1"/>
  <c r="H46" i="1"/>
  <c r="F146" i="5"/>
  <c r="C1124" i="1"/>
  <c r="E286" i="9"/>
  <c r="B286" i="9" s="1"/>
  <c r="D141" i="6"/>
  <c r="F5" i="6"/>
  <c r="H24" i="3"/>
  <c r="C1299" i="1"/>
  <c r="F580" i="4"/>
  <c r="C574" i="1"/>
  <c r="F363" i="4"/>
  <c r="C358" i="1"/>
  <c r="G294" i="9"/>
  <c r="E294" i="9" s="1"/>
  <c r="E408" i="4"/>
  <c r="D403" i="1" s="1"/>
  <c r="D345" i="1"/>
  <c r="F163" i="4"/>
  <c r="C159" i="1"/>
  <c r="G997" i="1"/>
  <c r="H997" i="1"/>
  <c r="H501" i="1"/>
  <c r="G501" i="1"/>
  <c r="E68" i="5"/>
  <c r="G638" i="1"/>
  <c r="H638" i="1"/>
  <c r="E6" i="4"/>
  <c r="I1442" i="1"/>
  <c r="G155" i="1"/>
  <c r="H155" i="1"/>
  <c r="I1466" i="1"/>
  <c r="G248" i="1"/>
  <c r="H248" i="1"/>
  <c r="I1479" i="1"/>
  <c r="D159" i="1"/>
  <c r="E151" i="4"/>
  <c r="H1383" i="1"/>
  <c r="G1383" i="1"/>
  <c r="G297" i="9"/>
  <c r="E297" i="9" s="1"/>
  <c r="H21" i="3"/>
  <c r="I35" i="3"/>
  <c r="C1518" i="1"/>
  <c r="F258" i="5"/>
  <c r="C1235" i="1"/>
  <c r="F311" i="4"/>
  <c r="C306" i="1"/>
  <c r="H1470" i="1"/>
  <c r="G1470" i="1"/>
  <c r="E407" i="4"/>
  <c r="D402" i="1" s="1"/>
  <c r="D293" i="1"/>
  <c r="H611" i="1"/>
  <c r="G611" i="1"/>
  <c r="H453" i="1"/>
  <c r="G453" i="1"/>
  <c r="F12" i="5"/>
  <c r="D7" i="5"/>
  <c r="C990" i="1"/>
  <c r="F484" i="4"/>
  <c r="C478" i="1"/>
  <c r="D298" i="4"/>
  <c r="C294" i="1"/>
  <c r="F299" i="4"/>
  <c r="F528" i="4"/>
  <c r="C522" i="1"/>
  <c r="H198" i="1"/>
  <c r="G198" i="1"/>
  <c r="I1451" i="1"/>
  <c r="I1447" i="1"/>
  <c r="H249" i="1"/>
  <c r="G249" i="1"/>
  <c r="H173" i="1"/>
  <c r="G173" i="1"/>
  <c r="H50" i="1"/>
  <c r="G50" i="1"/>
  <c r="E6" i="5" l="1"/>
  <c r="D984" i="1" s="1"/>
  <c r="H1436" i="1"/>
  <c r="F68" i="5"/>
  <c r="F6" i="4"/>
  <c r="G1047" i="1"/>
  <c r="H1047" i="1"/>
  <c r="E20" i="9"/>
  <c r="E19" i="9" s="1"/>
  <c r="G129" i="1"/>
  <c r="D412" i="4"/>
  <c r="C2" i="1"/>
  <c r="H16" i="3"/>
  <c r="F636" i="4"/>
  <c r="C630" i="1"/>
  <c r="G522" i="1"/>
  <c r="H990" i="1"/>
  <c r="G990" i="1"/>
  <c r="E293" i="9"/>
  <c r="B294" i="9"/>
  <c r="H148" i="1"/>
  <c r="G148" i="1"/>
  <c r="D2" i="1"/>
  <c r="H2" i="1" s="1"/>
  <c r="E412" i="4"/>
  <c r="I16" i="3"/>
  <c r="H159" i="1"/>
  <c r="G159" i="1"/>
  <c r="F141" i="6"/>
  <c r="H28" i="3"/>
  <c r="C1435" i="1"/>
  <c r="H1153" i="1"/>
  <c r="G1153" i="1"/>
  <c r="H1222" i="1"/>
  <c r="G1222" i="1"/>
  <c r="D407" i="4"/>
  <c r="F298" i="4"/>
  <c r="C293" i="1"/>
  <c r="G299" i="9"/>
  <c r="E299" i="9" s="1"/>
  <c r="H17" i="3"/>
  <c r="F151" i="4"/>
  <c r="C147" i="1"/>
  <c r="D289" i="4"/>
  <c r="H346" i="1"/>
  <c r="G346" i="1"/>
  <c r="G1517" i="1"/>
  <c r="H1517" i="1"/>
  <c r="H11" i="3"/>
  <c r="H1329" i="1"/>
  <c r="G1329" i="1"/>
  <c r="H102" i="1"/>
  <c r="G102" i="1"/>
  <c r="H415" i="1"/>
  <c r="G415" i="1"/>
  <c r="G478" i="1"/>
  <c r="H478" i="1"/>
  <c r="F350" i="4"/>
  <c r="D408" i="4"/>
  <c r="C345" i="1"/>
  <c r="G1096" i="1"/>
  <c r="H1096" i="1"/>
  <c r="H192" i="1"/>
  <c r="G192" i="1"/>
  <c r="H220" i="1"/>
  <c r="G220" i="1"/>
  <c r="H294" i="1"/>
  <c r="G294" i="1"/>
  <c r="B297" i="9"/>
  <c r="E296" i="9"/>
  <c r="I10" i="3" s="1"/>
  <c r="F420" i="4"/>
  <c r="C414" i="1"/>
  <c r="D635" i="4"/>
  <c r="H1408" i="1"/>
  <c r="G1408" i="1"/>
  <c r="F7" i="5"/>
  <c r="D6" i="5"/>
  <c r="H20" i="3"/>
  <c r="C985" i="1"/>
  <c r="G1235" i="1"/>
  <c r="H1235" i="1"/>
  <c r="G358" i="1"/>
  <c r="H358" i="1"/>
  <c r="H9" i="3"/>
  <c r="G1299" i="1"/>
  <c r="H1299" i="1"/>
  <c r="H1215" i="1"/>
  <c r="G1215" i="1"/>
  <c r="H306" i="1"/>
  <c r="G306" i="1"/>
  <c r="H1518" i="1"/>
  <c r="G1518" i="1"/>
  <c r="E289" i="4"/>
  <c r="D147" i="1"/>
  <c r="I17" i="3"/>
  <c r="D1046" i="1"/>
  <c r="H1046" i="1" s="1"/>
  <c r="I21" i="3"/>
  <c r="G574" i="1"/>
  <c r="H574" i="1"/>
  <c r="H1124" i="1"/>
  <c r="G1124" i="1"/>
  <c r="D522" i="1"/>
  <c r="H522" i="1" s="1"/>
  <c r="E636" i="4"/>
  <c r="D630" i="1" s="1"/>
  <c r="H120" i="1"/>
  <c r="G120" i="1"/>
  <c r="F175" i="5"/>
  <c r="C1152" i="1"/>
  <c r="I28" i="3"/>
  <c r="D1435" i="1"/>
  <c r="H1469" i="1"/>
  <c r="G1469" i="1"/>
  <c r="H23" i="3"/>
  <c r="F237" i="5"/>
  <c r="C1214" i="1"/>
  <c r="G1046" i="1" l="1"/>
  <c r="H276" i="9"/>
  <c r="G2" i="1"/>
  <c r="F412" i="4"/>
  <c r="B20" i="9"/>
  <c r="D639" i="4"/>
  <c r="C407" i="1"/>
  <c r="H1152" i="1"/>
  <c r="G1152" i="1"/>
  <c r="E413" i="4"/>
  <c r="E414" i="4" s="1"/>
  <c r="D409" i="1" s="1"/>
  <c r="E291" i="4"/>
  <c r="D287" i="1" s="1"/>
  <c r="D285" i="1"/>
  <c r="G985" i="1"/>
  <c r="H985" i="1"/>
  <c r="N3" i="9"/>
  <c r="I11" i="3"/>
  <c r="C402" i="1"/>
  <c r="F407" i="4"/>
  <c r="E639" i="4"/>
  <c r="D407" i="1"/>
  <c r="G407" i="1" s="1"/>
  <c r="E290" i="4"/>
  <c r="D286" i="1" s="1"/>
  <c r="H1214" i="1"/>
  <c r="G1214" i="1"/>
  <c r="G282" i="9"/>
  <c r="E282" i="9" s="1"/>
  <c r="B282" i="9" s="1"/>
  <c r="G276" i="9"/>
  <c r="F6" i="5"/>
  <c r="C984" i="1"/>
  <c r="F635" i="4"/>
  <c r="C629" i="1"/>
  <c r="H345" i="1"/>
  <c r="G345" i="1"/>
  <c r="D291" i="4"/>
  <c r="F289" i="4"/>
  <c r="D413" i="4"/>
  <c r="C285" i="1"/>
  <c r="D290" i="4"/>
  <c r="E298" i="9"/>
  <c r="I9" i="3" s="1"/>
  <c r="B299" i="9"/>
  <c r="H1435" i="1"/>
  <c r="G1435" i="1"/>
  <c r="H630" i="1"/>
  <c r="G630" i="1"/>
  <c r="K3" i="9"/>
  <c r="G414" i="1"/>
  <c r="H414" i="1"/>
  <c r="F408" i="4"/>
  <c r="C403" i="1"/>
  <c r="G147" i="1"/>
  <c r="H147" i="1"/>
  <c r="H293" i="1"/>
  <c r="G293" i="1"/>
  <c r="E276" i="9" l="1"/>
  <c r="F639" i="4"/>
  <c r="H407" i="1"/>
  <c r="C633" i="1"/>
  <c r="D633" i="1"/>
  <c r="G633" i="1" s="1"/>
  <c r="H403" i="1"/>
  <c r="G403" i="1"/>
  <c r="G285" i="1"/>
  <c r="H285" i="1"/>
  <c r="H8" i="3"/>
  <c r="G984" i="1"/>
  <c r="H984" i="1"/>
  <c r="E415" i="4"/>
  <c r="D410" i="1" s="1"/>
  <c r="D408" i="1"/>
  <c r="E640" i="4"/>
  <c r="F290" i="4"/>
  <c r="C286" i="1"/>
  <c r="C287" i="1"/>
  <c r="F291" i="4"/>
  <c r="D640" i="4"/>
  <c r="D415" i="4"/>
  <c r="C408" i="1"/>
  <c r="F413" i="4"/>
  <c r="D414" i="4"/>
  <c r="G402" i="1"/>
  <c r="H402" i="1"/>
  <c r="H629" i="1"/>
  <c r="G629" i="1"/>
  <c r="E275" i="9"/>
  <c r="B276" i="9"/>
  <c r="H633" i="1" l="1"/>
  <c r="G287" i="1"/>
  <c r="H287" i="1"/>
  <c r="H286" i="1"/>
  <c r="G286" i="1"/>
  <c r="F414" i="4"/>
  <c r="C409" i="1"/>
  <c r="D642" i="4"/>
  <c r="F640" i="4"/>
  <c r="C634" i="1"/>
  <c r="D641" i="4"/>
  <c r="E642" i="4"/>
  <c r="D634" i="1"/>
  <c r="M3" i="9"/>
  <c r="I8" i="3"/>
  <c r="H408" i="1"/>
  <c r="G408" i="1"/>
  <c r="F415" i="4"/>
  <c r="C410" i="1"/>
  <c r="E641" i="4"/>
  <c r="E646" i="4" l="1"/>
  <c r="D636" i="1"/>
  <c r="F642" i="4"/>
  <c r="D646" i="4"/>
  <c r="C636" i="1"/>
  <c r="D645" i="4"/>
  <c r="F641" i="4"/>
  <c r="C635" i="1"/>
  <c r="G409" i="1"/>
  <c r="H409" i="1"/>
  <c r="E645" i="4"/>
  <c r="D635" i="1"/>
  <c r="H410" i="1"/>
  <c r="G410" i="1"/>
  <c r="H634" i="1"/>
  <c r="G634" i="1"/>
  <c r="H635" i="1" l="1"/>
  <c r="G635" i="1"/>
  <c r="D639" i="1"/>
  <c r="I18" i="3"/>
  <c r="H18" i="3"/>
  <c r="F645" i="4"/>
  <c r="C639" i="1"/>
  <c r="F646" i="4"/>
  <c r="H19" i="3"/>
  <c r="C640" i="1"/>
  <c r="H636" i="1"/>
  <c r="G636" i="1"/>
  <c r="I19" i="3"/>
  <c r="D640" i="1"/>
  <c r="H7" i="3" l="1"/>
  <c r="J3" i="9" s="1"/>
  <c r="G639" i="1"/>
  <c r="H639" i="1"/>
  <c r="G640" i="1"/>
  <c r="H640" i="1"/>
  <c r="I7" i="3" l="1"/>
  <c r="M272" i="9"/>
  <c r="L272" i="9"/>
  <c r="H18" i="9"/>
  <c r="G18" i="9"/>
  <c r="K5" i="9"/>
  <c r="J10" i="9"/>
  <c r="M16" i="9"/>
  <c r="J7" i="9"/>
  <c r="I12" i="9"/>
  <c r="K7" i="9"/>
  <c r="J12" i="9"/>
  <c r="K8" i="9"/>
  <c r="J13" i="9"/>
  <c r="G17" i="9"/>
  <c r="J6" i="9"/>
  <c r="I11" i="9"/>
  <c r="H17" i="9"/>
  <c r="I8" i="9"/>
  <c r="M15" i="9"/>
  <c r="J8" i="9"/>
  <c r="G15" i="9"/>
  <c r="J9" i="9"/>
  <c r="H15" i="9"/>
  <c r="I7" i="9"/>
  <c r="K13" i="9"/>
  <c r="K10" i="9"/>
  <c r="G16" i="9"/>
  <c r="I9" i="9"/>
  <c r="H16" i="9"/>
  <c r="J5" i="9"/>
  <c r="L16" i="9"/>
  <c r="F16" i="9" s="1"/>
  <c r="I13" i="9"/>
  <c r="K9" i="9"/>
  <c r="L15" i="9"/>
  <c r="K6" i="9"/>
  <c r="J11" i="9"/>
  <c r="I17" i="9"/>
  <c r="I5" i="9"/>
  <c r="K11" i="9"/>
  <c r="J17" i="9"/>
  <c r="I6" i="9"/>
  <c r="K12" i="9"/>
  <c r="E5" i="9" l="1"/>
  <c r="B5" i="9" s="1"/>
  <c r="F272" i="9"/>
  <c r="B272" i="9" s="1"/>
  <c r="E13" i="9"/>
  <c r="B13" i="9" s="1"/>
  <c r="E9" i="9"/>
  <c r="B9" i="9" s="1"/>
  <c r="E7" i="9"/>
  <c r="B7" i="9" s="1"/>
  <c r="E18" i="9"/>
  <c r="B18" i="9" s="1"/>
  <c r="F15" i="9"/>
  <c r="F14" i="9" s="1"/>
  <c r="E6" i="9"/>
  <c r="B6" i="9" s="1"/>
  <c r="E15" i="9"/>
  <c r="E11" i="9"/>
  <c r="B11" i="9" s="1"/>
  <c r="E16" i="9"/>
  <c r="B16" i="9" s="1"/>
  <c r="E8" i="9"/>
  <c r="B8" i="9" s="1"/>
  <c r="E17" i="9"/>
  <c r="B17" i="9" s="1"/>
  <c r="E10" i="9"/>
  <c r="B10" i="9" s="1"/>
  <c r="E12" i="9"/>
  <c r="B12" i="9" s="1"/>
  <c r="F19" i="9" l="1"/>
  <c r="F3" i="9" s="1"/>
  <c r="B15" i="9"/>
  <c r="E14" i="9"/>
  <c r="E4" i="9"/>
  <c r="E3" i="9" l="1"/>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<sst xmlns="http://schemas.openxmlformats.org/spreadsheetml/2006/main" count="4313" uniqueCount="3393">
  <si>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</si>
  <si>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</si>
  <si>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</si>
  <si>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</si>
  <si>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</si>
  <si>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</si>
  <si>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</si>
  <si>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</si>
  <si>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</si>
  <si>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</si>
  <si>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</si>
  <si>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</si>
  <si>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</si>
  <si>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</si>
  <si>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</si>
  <si>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</si>
  <si>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</si>
  <si>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</si>
  <si>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</si>
  <si>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</si>
  <si>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</si>
  <si>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</si>
  <si>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</si>
  <si>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</si>
  <si>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</si>
  <si>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</si>
  <si>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</si>
  <si>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</si>
  <si>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</si>
  <si>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</si>
  <si>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</si>
  <si>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NASTAVNI ZAVOD ZA HITNU MEDICINU VARAŽDINSKE ŽUPANIJE</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</si>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</sst>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9">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2" fillId="0" borderId="40" xfId="0" applyNumberFormat="1" applyFont="1" applyBorder="1" applyAlignment="1" applyProtection="1">
      <alignment horizontal="right" vertical="center" shrinkToFit="1"/>
      <protection locked="0"/>
    </xf>
    <xf numFmtId="4" fontId="32"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88"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89"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0" fontId="8" fillId="0" borderId="86" xfId="0" applyFont="1" applyBorder="1" applyAlignment="1" applyProtection="1">
      <alignment horizontal="center" vertical="center"/>
      <protection locked="0" hidden="1"/>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pplyProtection="1">
      <alignment vertical="center" wrapText="1"/>
      <protection locked="0"/>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1" fillId="0" borderId="66" xfId="0"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34758709</v>
      </c>
      <c r="D2" s="6">
        <f>'PR-RAS'!E6</f>
        <v>36389512.539999999</v>
      </c>
      <c r="E2" s="6">
        <v>0</v>
      </c>
      <c r="F2" s="6">
        <v>0</v>
      </c>
      <c r="G2" s="7">
        <f t="shared" ref="G2:G264" si="0">(B2/1000)*(C2*1+D2*2)</f>
        <v>107537.73407999999</v>
      </c>
      <c r="H2" s="7">
        <f t="shared" ref="H2:H264" si="1">ABS(C2-ROUND(C2,0))+ABS(D2-ROUND(D2,0))</f>
        <v>0.46000000089406967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856139</v>
      </c>
      <c r="D46" s="1">
        <f>'PR-RAS'!E50</f>
        <v>292728.95</v>
      </c>
      <c r="E46" s="1">
        <v>0</v>
      </c>
      <c r="F46" s="1">
        <v>0</v>
      </c>
      <c r="G46" s="2">
        <f t="shared" si="0"/>
        <v>64871.860499999995</v>
      </c>
      <c r="H46" s="2">
        <f t="shared" si="1"/>
        <v>4.9999999988358468E-2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13860</v>
      </c>
      <c r="D58" s="1">
        <f>'PR-RAS'!E62</f>
        <v>11447.6</v>
      </c>
      <c r="E58" s="1">
        <v>0</v>
      </c>
      <c r="F58" s="1">
        <v>0</v>
      </c>
      <c r="G58" s="2">
        <f t="shared" si="0"/>
        <v>2095.0463999999997</v>
      </c>
      <c r="H58" s="2">
        <f t="shared" si="1"/>
        <v>0.3999999999996362</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13860</v>
      </c>
      <c r="D59" s="1">
        <f>'PR-RAS'!E63</f>
        <v>11447.6</v>
      </c>
      <c r="E59" s="1">
        <v>0</v>
      </c>
      <c r="F59" s="1">
        <v>0</v>
      </c>
      <c r="G59" s="2">
        <f t="shared" si="0"/>
        <v>2131.8015999999998</v>
      </c>
      <c r="H59" s="2">
        <f t="shared" si="1"/>
        <v>0.3999999999996362</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512598</v>
      </c>
      <c r="D64" s="1">
        <f>'PR-RAS'!E68</f>
        <v>60611.48</v>
      </c>
      <c r="E64" s="1">
        <v>0</v>
      </c>
      <c r="F64" s="1">
        <v>0</v>
      </c>
      <c r="G64" s="2">
        <f t="shared" si="0"/>
        <v>39930.720479999996</v>
      </c>
      <c r="H64" s="2">
        <f t="shared" si="1"/>
        <v>0.48000000000320142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512598</v>
      </c>
      <c r="D65" s="1">
        <f>'PR-RAS'!E69</f>
        <v>60611.48</v>
      </c>
      <c r="E65" s="1">
        <v>0</v>
      </c>
      <c r="F65" s="1">
        <v>0</v>
      </c>
      <c r="G65" s="2">
        <f t="shared" si="0"/>
        <v>40564.541440000001</v>
      </c>
      <c r="H65" s="2">
        <f t="shared" si="1"/>
        <v>0.48000000000320142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304296</v>
      </c>
      <c r="D70" s="1">
        <f>'PR-RAS'!E74</f>
        <v>220669.87</v>
      </c>
      <c r="E70" s="1">
        <v>0</v>
      </c>
      <c r="F70" s="1">
        <v>0</v>
      </c>
      <c r="G70" s="2">
        <f t="shared" si="0"/>
        <v>51448.86606</v>
      </c>
      <c r="H70" s="2">
        <f t="shared" si="1"/>
        <v>0.13000000000465661</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304296</v>
      </c>
      <c r="D71" s="1">
        <f>'PR-RAS'!E75</f>
        <v>220669.87</v>
      </c>
      <c r="E71" s="1">
        <v>0</v>
      </c>
      <c r="F71" s="1">
        <v>0</v>
      </c>
      <c r="G71" s="2">
        <f t="shared" si="0"/>
        <v>52194.501800000005</v>
      </c>
      <c r="H71" s="2">
        <f t="shared" si="1"/>
        <v>0.13000000000465661</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25385</v>
      </c>
      <c r="D73" s="1">
        <f>'PR-RAS'!E77</f>
        <v>0</v>
      </c>
      <c r="E73" s="1">
        <v>0</v>
      </c>
      <c r="F73" s="1">
        <v>0</v>
      </c>
      <c r="G73" s="2">
        <f t="shared" si="0"/>
        <v>1827.7199999999998</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25385</v>
      </c>
      <c r="D74" s="1">
        <f>'PR-RAS'!E78</f>
        <v>0</v>
      </c>
      <c r="E74" s="1">
        <v>0</v>
      </c>
      <c r="F74" s="1">
        <v>0</v>
      </c>
      <c r="G74" s="2">
        <f t="shared" si="0"/>
        <v>1853.1049999999998</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27349</v>
      </c>
      <c r="D78" s="1">
        <f>'PR-RAS'!E82</f>
        <v>38166.32</v>
      </c>
      <c r="E78" s="1">
        <v>0</v>
      </c>
      <c r="F78" s="1">
        <v>0</v>
      </c>
      <c r="G78" s="2">
        <f t="shared" si="0"/>
        <v>7983.4862800000001</v>
      </c>
      <c r="H78" s="2">
        <f t="shared" si="1"/>
        <v>0.31999999999970896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27349</v>
      </c>
      <c r="D79" s="1">
        <f>'PR-RAS'!E83</f>
        <v>38166.32</v>
      </c>
      <c r="E79" s="1">
        <v>0</v>
      </c>
      <c r="F79" s="1">
        <v>0</v>
      </c>
      <c r="G79" s="2">
        <f t="shared" si="0"/>
        <v>8087.1679199999999</v>
      </c>
      <c r="H79" s="2">
        <f t="shared" si="1"/>
        <v>0.31999999999970896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27335</v>
      </c>
      <c r="D81" s="1">
        <f>'PR-RAS'!E85</f>
        <v>38154.79</v>
      </c>
      <c r="E81" s="1">
        <v>0</v>
      </c>
      <c r="F81" s="1">
        <v>0</v>
      </c>
      <c r="G81" s="2">
        <f t="shared" si="0"/>
        <v>8291.5663999999997</v>
      </c>
      <c r="H81" s="2">
        <f t="shared" si="1"/>
        <v>0.20999999999912689</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14</v>
      </c>
      <c r="D83" s="1">
        <f>'PR-RAS'!E87</f>
        <v>11.53</v>
      </c>
      <c r="E83" s="1">
        <v>0</v>
      </c>
      <c r="F83" s="1">
        <v>0</v>
      </c>
      <c r="G83" s="2">
        <f t="shared" si="0"/>
        <v>3.0389200000000005</v>
      </c>
      <c r="H83" s="2">
        <f t="shared" si="1"/>
        <v>0.47000000000000064</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84179</v>
      </c>
      <c r="D102" s="1">
        <f>'PR-RAS'!E106</f>
        <v>353670.97</v>
      </c>
      <c r="E102" s="1">
        <v>0</v>
      </c>
      <c r="F102" s="1">
        <v>0</v>
      </c>
      <c r="G102" s="2">
        <f t="shared" si="0"/>
        <v>79943.614939999999</v>
      </c>
      <c r="H102" s="2">
        <f t="shared" si="1"/>
        <v>3.0000000027939677E-2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84179</v>
      </c>
      <c r="D108" s="1">
        <f>'PR-RAS'!E112</f>
        <v>353670.97</v>
      </c>
      <c r="E108" s="1">
        <v>0</v>
      </c>
      <c r="F108" s="1">
        <v>0</v>
      </c>
      <c r="G108" s="2">
        <f t="shared" si="0"/>
        <v>84692.740579999998</v>
      </c>
      <c r="H108" s="2">
        <f t="shared" si="1"/>
        <v>3.0000000027939677E-2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84179</v>
      </c>
      <c r="D113" s="1">
        <f>'PR-RAS'!E117</f>
        <v>353670.97</v>
      </c>
      <c r="E113" s="1">
        <v>0</v>
      </c>
      <c r="F113" s="1">
        <v>0</v>
      </c>
      <c r="G113" s="2">
        <f t="shared" si="0"/>
        <v>88650.345279999994</v>
      </c>
      <c r="H113" s="2">
        <f t="shared" si="1"/>
        <v>3.0000000027939677E-2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561056</v>
      </c>
      <c r="D120" s="1">
        <f>'PR-RAS'!E124</f>
        <v>809600.99</v>
      </c>
      <c r="E120" s="1">
        <v>0</v>
      </c>
      <c r="F120" s="1">
        <v>0</v>
      </c>
      <c r="G120" s="2">
        <f t="shared" si="0"/>
        <v>259450.69962</v>
      </c>
      <c r="H120" s="2">
        <f t="shared" si="1"/>
        <v>1.0000000009313226E-2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561056</v>
      </c>
      <c r="D121" s="1">
        <f>'PR-RAS'!E125</f>
        <v>593762.31999999995</v>
      </c>
      <c r="E121" s="1">
        <v>0</v>
      </c>
      <c r="F121" s="1">
        <v>0</v>
      </c>
      <c r="G121" s="2">
        <f t="shared" si="0"/>
        <v>209829.67679999999</v>
      </c>
      <c r="H121" s="2">
        <f t="shared" si="1"/>
        <v>0.31999999994877726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561056</v>
      </c>
      <c r="D123" s="1">
        <f>'PR-RAS'!E127</f>
        <v>593762.31999999995</v>
      </c>
      <c r="E123" s="1">
        <v>0</v>
      </c>
      <c r="F123" s="1">
        <v>0</v>
      </c>
      <c r="G123" s="2">
        <f t="shared" si="0"/>
        <v>213326.83807999999</v>
      </c>
      <c r="H123" s="2">
        <f t="shared" si="1"/>
        <v>0.31999999994877726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215838.66999999998</v>
      </c>
      <c r="E124" s="1">
        <v>0</v>
      </c>
      <c r="F124" s="1">
        <v>0</v>
      </c>
      <c r="G124" s="2">
        <f t="shared" si="0"/>
        <v>53096.312819999992</v>
      </c>
      <c r="H124" s="2">
        <f t="shared" si="1"/>
        <v>0.33000000001629815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45268.61</v>
      </c>
      <c r="E125" s="1">
        <v>0</v>
      </c>
      <c r="F125" s="1">
        <v>0</v>
      </c>
      <c r="G125" s="2">
        <f t="shared" si="0"/>
        <v>11226.61528</v>
      </c>
      <c r="H125" s="2">
        <f t="shared" si="1"/>
        <v>0.38999999999941792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170570.06</v>
      </c>
      <c r="E126" s="1">
        <v>0</v>
      </c>
      <c r="F126" s="1">
        <v>0</v>
      </c>
      <c r="G126" s="2">
        <f t="shared" si="0"/>
        <v>42642.514999999999</v>
      </c>
      <c r="H126" s="2">
        <f t="shared" si="1"/>
        <v>5.9999999997671694E-2</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33213408</v>
      </c>
      <c r="D129" s="1">
        <f>'PR-RAS'!E133</f>
        <v>34877752.289999999</v>
      </c>
      <c r="E129" s="1">
        <v>0</v>
      </c>
      <c r="F129" s="1">
        <v>0</v>
      </c>
      <c r="G129" s="2">
        <f t="shared" si="0"/>
        <v>13180020.81024</v>
      </c>
      <c r="H129" s="2">
        <f t="shared" si="1"/>
        <v>0.28999999910593033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1692500</v>
      </c>
      <c r="D130" s="1">
        <f>'PR-RAS'!E134</f>
        <v>2000000</v>
      </c>
      <c r="E130" s="1">
        <v>0</v>
      </c>
      <c r="F130" s="1">
        <v>0</v>
      </c>
      <c r="G130" s="2">
        <f t="shared" si="0"/>
        <v>734332.5</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150000</v>
      </c>
      <c r="D131" s="1">
        <f>'PR-RAS'!E135</f>
        <v>160000</v>
      </c>
      <c r="E131" s="1">
        <v>0</v>
      </c>
      <c r="F131" s="1">
        <v>0</v>
      </c>
      <c r="G131" s="2">
        <f t="shared" si="0"/>
        <v>61100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1542500</v>
      </c>
      <c r="D132" s="1">
        <f>'PR-RAS'!E136</f>
        <v>1840000</v>
      </c>
      <c r="E132" s="1">
        <v>0</v>
      </c>
      <c r="F132" s="1">
        <v>0</v>
      </c>
      <c r="G132" s="2">
        <f t="shared" si="0"/>
        <v>684147.5</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31520908</v>
      </c>
      <c r="D134" s="1">
        <f>'PR-RAS'!E138</f>
        <v>32877752.289999999</v>
      </c>
      <c r="E134" s="1">
        <v>0</v>
      </c>
      <c r="F134" s="1">
        <v>0</v>
      </c>
      <c r="G134" s="2">
        <f t="shared" si="0"/>
        <v>12937762.87314</v>
      </c>
      <c r="H134" s="2">
        <f t="shared" si="1"/>
        <v>0.28999999910593033</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16578</v>
      </c>
      <c r="D135" s="1">
        <f>'PR-RAS'!E139</f>
        <v>17593.02</v>
      </c>
      <c r="E135" s="1">
        <v>0</v>
      </c>
      <c r="F135" s="1">
        <v>0</v>
      </c>
      <c r="G135" s="2">
        <f t="shared" si="0"/>
        <v>6936.3813600000003</v>
      </c>
      <c r="H135" s="2">
        <f t="shared" si="1"/>
        <v>2.0000000000436557E-2</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16578</v>
      </c>
      <c r="D146" s="1">
        <f>'PR-RAS'!E150</f>
        <v>17593.02</v>
      </c>
      <c r="E146" s="1">
        <v>0</v>
      </c>
      <c r="F146" s="1">
        <v>0</v>
      </c>
      <c r="G146" s="2">
        <f t="shared" si="0"/>
        <v>7505.7857999999997</v>
      </c>
      <c r="H146" s="2">
        <f t="shared" si="1"/>
        <v>2.0000000000436557E-2</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32845502</v>
      </c>
      <c r="D147" s="1">
        <f>'PR-RAS'!E151</f>
        <v>33951667.130000003</v>
      </c>
      <c r="E147" s="1">
        <v>0</v>
      </c>
      <c r="F147" s="1">
        <v>0</v>
      </c>
      <c r="G147" s="2">
        <f t="shared" si="0"/>
        <v>14709330.09396</v>
      </c>
      <c r="H147" s="2">
        <f t="shared" si="1"/>
        <v>0.13000000268220901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26738694</v>
      </c>
      <c r="D148" s="1">
        <f>'PR-RAS'!E152</f>
        <v>27170389.990000002</v>
      </c>
      <c r="E148" s="1">
        <v>0</v>
      </c>
      <c r="F148" s="1">
        <v>0</v>
      </c>
      <c r="G148" s="2">
        <f t="shared" si="0"/>
        <v>11918682.67506</v>
      </c>
      <c r="H148" s="2">
        <f t="shared" si="1"/>
        <v>9.9999979138374329E-3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23117359</v>
      </c>
      <c r="D149" s="1">
        <f>'PR-RAS'!E153</f>
        <v>23467979.490000002</v>
      </c>
      <c r="E149" s="1">
        <v>0</v>
      </c>
      <c r="F149" s="1">
        <v>0</v>
      </c>
      <c r="G149" s="2">
        <f t="shared" si="0"/>
        <v>10367891.061040001</v>
      </c>
      <c r="H149" s="2">
        <f t="shared" si="1"/>
        <v>0.49000000208616257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20067041</v>
      </c>
      <c r="D150" s="1">
        <f>'PR-RAS'!E154</f>
        <v>20302570.100000001</v>
      </c>
      <c r="E150" s="1">
        <v>0</v>
      </c>
      <c r="F150" s="1">
        <v>0</v>
      </c>
      <c r="G150" s="2">
        <f t="shared" si="0"/>
        <v>9040154.9988000002</v>
      </c>
      <c r="H150" s="2">
        <f t="shared" si="1"/>
        <v>0.10000000149011612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606838</v>
      </c>
      <c r="D152" s="1">
        <f>'PR-RAS'!E156</f>
        <v>516600.29</v>
      </c>
      <c r="E152" s="1">
        <v>0</v>
      </c>
      <c r="F152" s="1">
        <v>0</v>
      </c>
      <c r="G152" s="2">
        <f t="shared" si="0"/>
        <v>247645.82558</v>
      </c>
      <c r="H152" s="2">
        <f t="shared" si="1"/>
        <v>0.28999999997904524</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2443480</v>
      </c>
      <c r="D153" s="1">
        <f>'PR-RAS'!E157</f>
        <v>2648809.1</v>
      </c>
      <c r="E153" s="1">
        <v>0</v>
      </c>
      <c r="F153" s="1">
        <v>0</v>
      </c>
      <c r="G153" s="2">
        <f t="shared" si="0"/>
        <v>1176646.9264</v>
      </c>
      <c r="H153" s="2">
        <f t="shared" si="1"/>
        <v>0.10000000009313226</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739449</v>
      </c>
      <c r="D154" s="1">
        <f>'PR-RAS'!E158</f>
        <v>914225.52</v>
      </c>
      <c r="E154" s="1">
        <v>0</v>
      </c>
      <c r="F154" s="1">
        <v>0</v>
      </c>
      <c r="G154" s="2">
        <f t="shared" si="0"/>
        <v>392888.70611999999</v>
      </c>
      <c r="H154" s="2">
        <f t="shared" si="1"/>
        <v>0.47999999998137355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2881886</v>
      </c>
      <c r="D155" s="1">
        <f>'PR-RAS'!E159</f>
        <v>2788184.98</v>
      </c>
      <c r="E155" s="1">
        <v>0</v>
      </c>
      <c r="F155" s="1">
        <v>0</v>
      </c>
      <c r="G155" s="2">
        <f t="shared" si="0"/>
        <v>1302571.41784</v>
      </c>
      <c r="H155" s="2">
        <f t="shared" si="1"/>
        <v>2.0000000018626451E-2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2881144</v>
      </c>
      <c r="D157" s="1">
        <f>'PR-RAS'!E161</f>
        <v>2786899.47</v>
      </c>
      <c r="E157" s="1">
        <v>0</v>
      </c>
      <c r="F157" s="1">
        <v>0</v>
      </c>
      <c r="G157" s="2">
        <f t="shared" si="0"/>
        <v>1318971.0986400002</v>
      </c>
      <c r="H157" s="2">
        <f t="shared" si="1"/>
        <v>0.47000000020489097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742</v>
      </c>
      <c r="D158" s="1">
        <f>'PR-RAS'!E162</f>
        <v>1285.51</v>
      </c>
      <c r="E158" s="1">
        <v>0</v>
      </c>
      <c r="F158" s="1">
        <v>0</v>
      </c>
      <c r="G158" s="2">
        <f t="shared" si="0"/>
        <v>520.14413999999999</v>
      </c>
      <c r="H158" s="2">
        <f t="shared" si="1"/>
        <v>0.49000000000000909</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6011161</v>
      </c>
      <c r="D159" s="1">
        <f>'PR-RAS'!E163</f>
        <v>6650401.1399999997</v>
      </c>
      <c r="E159" s="1">
        <v>0</v>
      </c>
      <c r="F159" s="1">
        <v>0</v>
      </c>
      <c r="G159" s="2">
        <f t="shared" si="0"/>
        <v>3051290.1982400003</v>
      </c>
      <c r="H159" s="2">
        <f t="shared" si="1"/>
        <v>0.13999999966472387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1379598</v>
      </c>
      <c r="D160" s="1">
        <f>'PR-RAS'!E164</f>
        <v>1601103.2</v>
      </c>
      <c r="E160" s="1">
        <v>0</v>
      </c>
      <c r="F160" s="1">
        <v>0</v>
      </c>
      <c r="G160" s="2">
        <f t="shared" si="0"/>
        <v>728506.89960000012</v>
      </c>
      <c r="H160" s="2">
        <f t="shared" si="1"/>
        <v>0.19999999995343387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31773</v>
      </c>
      <c r="D161" s="1">
        <f>'PR-RAS'!E165</f>
        <v>26719.26</v>
      </c>
      <c r="E161" s="1">
        <v>0</v>
      </c>
      <c r="F161" s="1">
        <v>0</v>
      </c>
      <c r="G161" s="2">
        <f t="shared" si="0"/>
        <v>13633.843199999999</v>
      </c>
      <c r="H161" s="2">
        <f t="shared" si="1"/>
        <v>0.25999999999839929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1321892</v>
      </c>
      <c r="D162" s="1">
        <f>'PR-RAS'!E166</f>
        <v>1546502.94</v>
      </c>
      <c r="E162" s="1">
        <v>0</v>
      </c>
      <c r="F162" s="1">
        <v>0</v>
      </c>
      <c r="G162" s="2">
        <f t="shared" si="0"/>
        <v>710798.55868000002</v>
      </c>
      <c r="H162" s="2">
        <f t="shared" si="1"/>
        <v>6.0000000055879354E-2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25933</v>
      </c>
      <c r="D163" s="1">
        <f>'PR-RAS'!E167</f>
        <v>27881</v>
      </c>
      <c r="E163" s="1">
        <v>0</v>
      </c>
      <c r="F163" s="1">
        <v>0</v>
      </c>
      <c r="G163" s="2">
        <f t="shared" si="0"/>
        <v>13234.59</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3118702</v>
      </c>
      <c r="D165" s="1">
        <f>'PR-RAS'!E169</f>
        <v>3548965.06</v>
      </c>
      <c r="E165" s="1">
        <v>0</v>
      </c>
      <c r="F165" s="1">
        <v>0</v>
      </c>
      <c r="G165" s="2">
        <f t="shared" si="0"/>
        <v>1675527.6676800002</v>
      </c>
      <c r="H165" s="2">
        <f t="shared" si="1"/>
        <v>6.0000000055879354E-2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128930</v>
      </c>
      <c r="D166" s="1">
        <f>'PR-RAS'!E170</f>
        <v>113729.65</v>
      </c>
      <c r="E166" s="1">
        <v>0</v>
      </c>
      <c r="F166" s="1">
        <v>0</v>
      </c>
      <c r="G166" s="2">
        <f t="shared" si="0"/>
        <v>58804.234499999999</v>
      </c>
      <c r="H166" s="2">
        <f t="shared" si="1"/>
        <v>0.35000000000582077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642586</v>
      </c>
      <c r="D167" s="1">
        <f>'PR-RAS'!E171</f>
        <v>501239.36</v>
      </c>
      <c r="E167" s="1">
        <v>0</v>
      </c>
      <c r="F167" s="1">
        <v>0</v>
      </c>
      <c r="G167" s="2">
        <f t="shared" si="0"/>
        <v>273080.74352000002</v>
      </c>
      <c r="H167" s="2">
        <f t="shared" si="1"/>
        <v>0.35999999998603016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1828990</v>
      </c>
      <c r="D168" s="1">
        <f>'PR-RAS'!E172</f>
        <v>2231026.58</v>
      </c>
      <c r="E168" s="1">
        <v>0</v>
      </c>
      <c r="F168" s="1">
        <v>0</v>
      </c>
      <c r="G168" s="2">
        <f t="shared" si="0"/>
        <v>1050604.2077200001</v>
      </c>
      <c r="H168" s="2">
        <f t="shared" si="1"/>
        <v>0.41999999992549419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280003</v>
      </c>
      <c r="D169" s="1">
        <f>'PR-RAS'!E173</f>
        <v>382965.08</v>
      </c>
      <c r="E169" s="1">
        <v>0</v>
      </c>
      <c r="F169" s="1">
        <v>0</v>
      </c>
      <c r="G169" s="2">
        <f t="shared" si="0"/>
        <v>175716.77088000003</v>
      </c>
      <c r="H169" s="2">
        <f t="shared" si="1"/>
        <v>8.0000000016298145E-2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97176</v>
      </c>
      <c r="D170" s="1">
        <f>'PR-RAS'!E174</f>
        <v>145103.14000000001</v>
      </c>
      <c r="E170" s="1">
        <v>0</v>
      </c>
      <c r="F170" s="1">
        <v>0</v>
      </c>
      <c r="G170" s="2">
        <f t="shared" si="0"/>
        <v>65467.60532000001</v>
      </c>
      <c r="H170" s="2">
        <f t="shared" si="1"/>
        <v>0.14000000001396984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141017</v>
      </c>
      <c r="D172" s="1">
        <f>'PR-RAS'!E176</f>
        <v>174901.25</v>
      </c>
      <c r="E172" s="1">
        <v>0</v>
      </c>
      <c r="F172" s="1">
        <v>0</v>
      </c>
      <c r="G172" s="2">
        <f t="shared" si="0"/>
        <v>83930.1345</v>
      </c>
      <c r="H172" s="2">
        <f t="shared" si="1"/>
        <v>0.25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1259655</v>
      </c>
      <c r="D173" s="1">
        <f>'PR-RAS'!E177</f>
        <v>1229826.1599999999</v>
      </c>
      <c r="E173" s="1">
        <v>0</v>
      </c>
      <c r="F173" s="1">
        <v>0</v>
      </c>
      <c r="G173" s="2">
        <f t="shared" si="0"/>
        <v>639720.85903999989</v>
      </c>
      <c r="H173" s="2">
        <f t="shared" si="1"/>
        <v>0.15999999991618097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83654</v>
      </c>
      <c r="D174" s="1">
        <f>'PR-RAS'!E178</f>
        <v>76079.649999999994</v>
      </c>
      <c r="E174" s="1">
        <v>0</v>
      </c>
      <c r="F174" s="1">
        <v>0</v>
      </c>
      <c r="G174" s="2">
        <f t="shared" si="0"/>
        <v>40795.700899999996</v>
      </c>
      <c r="H174" s="2">
        <f t="shared" si="1"/>
        <v>0.35000000000582077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704524</v>
      </c>
      <c r="D175" s="1">
        <f>'PR-RAS'!E179</f>
        <v>628546.78</v>
      </c>
      <c r="E175" s="1">
        <v>0</v>
      </c>
      <c r="F175" s="1">
        <v>0</v>
      </c>
      <c r="G175" s="2">
        <f t="shared" si="0"/>
        <v>341321.45543999999</v>
      </c>
      <c r="H175" s="2">
        <f t="shared" si="1"/>
        <v>0.21999999997206032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1137</v>
      </c>
      <c r="D176" s="1">
        <f>'PR-RAS'!E180</f>
        <v>4375</v>
      </c>
      <c r="E176" s="1">
        <v>0</v>
      </c>
      <c r="F176" s="1">
        <v>0</v>
      </c>
      <c r="G176" s="2">
        <f t="shared" si="0"/>
        <v>1730.2249999999999</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131539</v>
      </c>
      <c r="D177" s="1">
        <f>'PR-RAS'!E181</f>
        <v>105720.48</v>
      </c>
      <c r="E177" s="1">
        <v>0</v>
      </c>
      <c r="F177" s="1">
        <v>0</v>
      </c>
      <c r="G177" s="2">
        <f t="shared" si="0"/>
        <v>60364.472959999992</v>
      </c>
      <c r="H177" s="2">
        <f t="shared" si="1"/>
        <v>0.47999999999592546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34002</v>
      </c>
      <c r="D178" s="1">
        <f>'PR-RAS'!E182</f>
        <v>32699.27</v>
      </c>
      <c r="E178" s="1">
        <v>0</v>
      </c>
      <c r="F178" s="1">
        <v>0</v>
      </c>
      <c r="G178" s="2">
        <f t="shared" si="0"/>
        <v>17593.89558</v>
      </c>
      <c r="H178" s="2">
        <f t="shared" si="1"/>
        <v>0.27000000000043656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3926</v>
      </c>
      <c r="D179" s="1">
        <f>'PR-RAS'!E183</f>
        <v>17632.36</v>
      </c>
      <c r="E179" s="1">
        <v>0</v>
      </c>
      <c r="F179" s="1">
        <v>0</v>
      </c>
      <c r="G179" s="2">
        <f t="shared" si="0"/>
        <v>6975.9481599999999</v>
      </c>
      <c r="H179" s="2">
        <f t="shared" si="1"/>
        <v>0.36000000000058208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108550</v>
      </c>
      <c r="D180" s="1">
        <f>'PR-RAS'!E184</f>
        <v>148675.32</v>
      </c>
      <c r="E180" s="1">
        <v>0</v>
      </c>
      <c r="F180" s="1">
        <v>0</v>
      </c>
      <c r="G180" s="2">
        <f t="shared" si="0"/>
        <v>72656.214559999993</v>
      </c>
      <c r="H180" s="2">
        <f t="shared" si="1"/>
        <v>0.32000000000698492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111729</v>
      </c>
      <c r="D181" s="1">
        <f>'PR-RAS'!E185</f>
        <v>110143.37</v>
      </c>
      <c r="E181" s="1">
        <v>0</v>
      </c>
      <c r="F181" s="1">
        <v>0</v>
      </c>
      <c r="G181" s="2">
        <f t="shared" si="0"/>
        <v>59762.833199999994</v>
      </c>
      <c r="H181" s="2">
        <f t="shared" si="1"/>
        <v>0.36999999999534339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80594</v>
      </c>
      <c r="D182" s="1">
        <f>'PR-RAS'!E186</f>
        <v>105953.93</v>
      </c>
      <c r="E182" s="1">
        <v>0</v>
      </c>
      <c r="F182" s="1">
        <v>0</v>
      </c>
      <c r="G182" s="2">
        <f t="shared" si="0"/>
        <v>52942.836659999994</v>
      </c>
      <c r="H182" s="2">
        <f t="shared" si="1"/>
        <v>7.0000000006984919E-2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4345</v>
      </c>
      <c r="D183" s="1">
        <f>'PR-RAS'!E187</f>
        <v>7054.01</v>
      </c>
      <c r="E183" s="1">
        <v>0</v>
      </c>
      <c r="F183" s="1">
        <v>0</v>
      </c>
      <c r="G183" s="2">
        <f t="shared" si="0"/>
        <v>3358.4496399999998</v>
      </c>
      <c r="H183" s="2">
        <f t="shared" si="1"/>
        <v>1.0000000000218279E-2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248861</v>
      </c>
      <c r="D184" s="1">
        <f>'PR-RAS'!E188</f>
        <v>263452.70999999996</v>
      </c>
      <c r="E184" s="1">
        <v>0</v>
      </c>
      <c r="F184" s="1">
        <v>0</v>
      </c>
      <c r="G184" s="2">
        <f t="shared" si="0"/>
        <v>141965.25485999999</v>
      </c>
      <c r="H184" s="2">
        <f t="shared" si="1"/>
        <v>0.2900000000372529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62850</v>
      </c>
      <c r="D185" s="1">
        <f>'PR-RAS'!E189</f>
        <v>67700.899999999994</v>
      </c>
      <c r="E185" s="1">
        <v>0</v>
      </c>
      <c r="F185" s="1">
        <v>0</v>
      </c>
      <c r="G185" s="2">
        <f t="shared" si="0"/>
        <v>36478.331200000001</v>
      </c>
      <c r="H185" s="2">
        <f t="shared" si="1"/>
        <v>0.10000000000582077</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146364</v>
      </c>
      <c r="D186" s="1">
        <f>'PR-RAS'!E190</f>
        <v>149283.25</v>
      </c>
      <c r="E186" s="1">
        <v>0</v>
      </c>
      <c r="F186" s="1">
        <v>0</v>
      </c>
      <c r="G186" s="2">
        <f t="shared" si="0"/>
        <v>82312.142500000002</v>
      </c>
      <c r="H186" s="2">
        <f t="shared" si="1"/>
        <v>0.25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1768</v>
      </c>
      <c r="D187" s="1">
        <f>'PR-RAS'!E191</f>
        <v>11861.58</v>
      </c>
      <c r="E187" s="1">
        <v>0</v>
      </c>
      <c r="F187" s="1">
        <v>0</v>
      </c>
      <c r="G187" s="2">
        <f t="shared" si="0"/>
        <v>4741.3557600000004</v>
      </c>
      <c r="H187" s="2">
        <f t="shared" si="1"/>
        <v>0.42000000000007276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8840</v>
      </c>
      <c r="D189" s="1">
        <f>'PR-RAS'!E193</f>
        <v>6367</v>
      </c>
      <c r="E189" s="1">
        <v>0</v>
      </c>
      <c r="F189" s="1">
        <v>0</v>
      </c>
      <c r="G189" s="2">
        <f t="shared" si="0"/>
        <v>4055.9119999999998</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21953</v>
      </c>
      <c r="D190" s="1">
        <f>'PR-RAS'!E194</f>
        <v>17562.490000000002</v>
      </c>
      <c r="E190" s="1">
        <v>0</v>
      </c>
      <c r="F190" s="1">
        <v>0</v>
      </c>
      <c r="G190" s="2">
        <f t="shared" si="0"/>
        <v>10787.738220000001</v>
      </c>
      <c r="H190" s="2">
        <f t="shared" si="1"/>
        <v>0.49000000000160071</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7086</v>
      </c>
      <c r="D191" s="1">
        <f>'PR-RAS'!E195</f>
        <v>10677.49</v>
      </c>
      <c r="E191" s="1">
        <v>0</v>
      </c>
      <c r="F191" s="1">
        <v>0</v>
      </c>
      <c r="G191" s="2">
        <f t="shared" si="0"/>
        <v>5403.7861999999996</v>
      </c>
      <c r="H191" s="2">
        <f t="shared" si="1"/>
        <v>0.48999999999978172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24751</v>
      </c>
      <c r="D192" s="1">
        <f>'PR-RAS'!E196</f>
        <v>37200.199999999997</v>
      </c>
      <c r="E192" s="1">
        <v>0</v>
      </c>
      <c r="F192" s="1">
        <v>0</v>
      </c>
      <c r="G192" s="2">
        <f t="shared" si="0"/>
        <v>18937.917399999998</v>
      </c>
      <c r="H192" s="2">
        <f t="shared" si="1"/>
        <v>0.19999999999708962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24751</v>
      </c>
      <c r="D206" s="1">
        <f>'PR-RAS'!E210</f>
        <v>37200.199999999997</v>
      </c>
      <c r="E206" s="1">
        <v>0</v>
      </c>
      <c r="F206" s="1">
        <v>0</v>
      </c>
      <c r="G206" s="2">
        <f t="shared" si="0"/>
        <v>20326.036999999997</v>
      </c>
      <c r="H206" s="2">
        <f t="shared" si="1"/>
        <v>0.19999999999708962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10696</v>
      </c>
      <c r="D207" s="1">
        <f>'PR-RAS'!E211</f>
        <v>12812.17</v>
      </c>
      <c r="E207" s="1">
        <v>0</v>
      </c>
      <c r="F207" s="1">
        <v>0</v>
      </c>
      <c r="G207" s="2">
        <f t="shared" si="0"/>
        <v>7481.9900399999988</v>
      </c>
      <c r="H207" s="2">
        <f t="shared" si="1"/>
        <v>0.17000000000007276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70</v>
      </c>
      <c r="D208" s="1">
        <f>'PR-RAS'!E212</f>
        <v>65.3</v>
      </c>
      <c r="E208" s="1">
        <v>0</v>
      </c>
      <c r="F208" s="1">
        <v>0</v>
      </c>
      <c r="G208" s="2">
        <f t="shared" si="0"/>
        <v>41.524199999999993</v>
      </c>
      <c r="H208" s="2">
        <f t="shared" si="1"/>
        <v>0.29999999999999716</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13985</v>
      </c>
      <c r="D209" s="1">
        <f>'PR-RAS'!E213</f>
        <v>24322.73</v>
      </c>
      <c r="E209" s="1">
        <v>0</v>
      </c>
      <c r="F209" s="1">
        <v>0</v>
      </c>
      <c r="G209" s="2">
        <f t="shared" si="0"/>
        <v>13027.135679999999</v>
      </c>
      <c r="H209" s="2">
        <f t="shared" si="1"/>
        <v>0.27000000000043656</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70896</v>
      </c>
      <c r="D248" s="1">
        <f>'PR-RAS'!E252</f>
        <v>93675.8</v>
      </c>
      <c r="E248" s="1">
        <v>0</v>
      </c>
      <c r="F248" s="1">
        <v>0</v>
      </c>
      <c r="G248" s="2">
        <f t="shared" si="0"/>
        <v>63787.157200000001</v>
      </c>
      <c r="H248" s="2">
        <f t="shared" si="1"/>
        <v>0.19999999999708962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70896</v>
      </c>
      <c r="D255" s="1">
        <f>'PR-RAS'!E259</f>
        <v>93675.8</v>
      </c>
      <c r="E255" s="1">
        <v>0</v>
      </c>
      <c r="F255" s="1">
        <v>0</v>
      </c>
      <c r="G255" s="2">
        <f t="shared" si="0"/>
        <v>65594.890400000004</v>
      </c>
      <c r="H255" s="2">
        <f t="shared" si="1"/>
        <v>0.19999999999708962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70896</v>
      </c>
      <c r="D256" s="1">
        <f>'PR-RAS'!E260</f>
        <v>93675.8</v>
      </c>
      <c r="E256" s="1">
        <v>0</v>
      </c>
      <c r="F256" s="1">
        <v>0</v>
      </c>
      <c r="G256" s="2">
        <f t="shared" si="0"/>
        <v>65853.138000000006</v>
      </c>
      <c r="H256" s="2">
        <f t="shared" si="1"/>
        <v>0.19999999999708962</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32845502</v>
      </c>
      <c r="D285" s="1">
        <f>'PR-RAS'!E289</f>
        <v>33951667.130000003</v>
      </c>
      <c r="E285" s="1">
        <v>0</v>
      </c>
      <c r="F285" s="1">
        <v>0</v>
      </c>
      <c r="G285" s="2">
        <f t="shared" si="8"/>
        <v>28612669.497839998</v>
      </c>
      <c r="H285" s="2">
        <f t="shared" si="9"/>
        <v>0.13000000268220901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1913207</v>
      </c>
      <c r="D286" s="1">
        <f>'PR-RAS'!E290</f>
        <v>2437845.4099999964</v>
      </c>
      <c r="E286" s="1">
        <v>0</v>
      </c>
      <c r="F286" s="1">
        <v>0</v>
      </c>
      <c r="G286" s="2">
        <f t="shared" si="8"/>
        <v>1934835.8786999979</v>
      </c>
      <c r="H286" s="2">
        <f t="shared" si="9"/>
        <v>0.40999999642372131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495502</v>
      </c>
      <c r="D289" s="1">
        <f>'PR-RAS'!E293</f>
        <v>219022.8</v>
      </c>
      <c r="E289" s="1">
        <v>0</v>
      </c>
      <c r="F289" s="1">
        <v>0</v>
      </c>
      <c r="G289" s="2">
        <f t="shared" si="8"/>
        <v>268861.70879999996</v>
      </c>
      <c r="H289" s="2">
        <f t="shared" si="9"/>
        <v>0.20000000001164153</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2890770</v>
      </c>
      <c r="D290" s="1">
        <f>'PR-RAS'!E294</f>
        <v>3283256.72</v>
      </c>
      <c r="E290" s="1">
        <v>0</v>
      </c>
      <c r="F290" s="1">
        <v>0</v>
      </c>
      <c r="G290" s="2">
        <f t="shared" si="8"/>
        <v>2733154.9141600002</v>
      </c>
      <c r="H290" s="2">
        <f t="shared" si="9"/>
        <v>0.27999999979510903</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35424</v>
      </c>
      <c r="D291" s="1">
        <f>'PR-RAS'!E295</f>
        <v>18566.5</v>
      </c>
      <c r="E291" s="1">
        <v>0</v>
      </c>
      <c r="F291" s="1">
        <v>0</v>
      </c>
      <c r="G291" s="2">
        <f t="shared" si="8"/>
        <v>21041.53</v>
      </c>
      <c r="H291" s="2">
        <f t="shared" si="9"/>
        <v>0.5</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2848001</v>
      </c>
      <c r="D292" s="1">
        <f>'PR-RAS'!E296</f>
        <v>3206717.98</v>
      </c>
      <c r="E292" s="1">
        <v>0</v>
      </c>
      <c r="F292" s="1">
        <v>0</v>
      </c>
      <c r="G292" s="2">
        <f t="shared" si="8"/>
        <v>2695078.1553600002</v>
      </c>
      <c r="H292" s="2">
        <f t="shared" si="9"/>
        <v>2.0000000018626451E-2</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896</v>
      </c>
      <c r="D293" s="1">
        <f>'PR-RAS'!E298</f>
        <v>7599</v>
      </c>
      <c r="E293" s="1">
        <v>0</v>
      </c>
      <c r="F293" s="1">
        <v>0</v>
      </c>
      <c r="G293" s="2">
        <f t="shared" si="8"/>
        <v>4699.4479999999994</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896</v>
      </c>
      <c r="D306" s="1">
        <f>'PR-RAS'!E311</f>
        <v>7599</v>
      </c>
      <c r="E306" s="1">
        <v>0</v>
      </c>
      <c r="F306" s="1">
        <v>0</v>
      </c>
      <c r="G306" s="2">
        <f t="shared" si="8"/>
        <v>4908.67</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896</v>
      </c>
      <c r="D312" s="1">
        <f>'PR-RAS'!E317</f>
        <v>349</v>
      </c>
      <c r="E312" s="1">
        <v>0</v>
      </c>
      <c r="F312" s="1">
        <v>0</v>
      </c>
      <c r="G312" s="2">
        <f t="shared" si="8"/>
        <v>495.73399999999998</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896</v>
      </c>
      <c r="D314" s="1">
        <f>'PR-RAS'!E319</f>
        <v>349</v>
      </c>
      <c r="E314" s="1">
        <v>0</v>
      </c>
      <c r="F314" s="1">
        <v>0</v>
      </c>
      <c r="G314" s="2">
        <f t="shared" si="8"/>
        <v>498.92200000000003</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7250</v>
      </c>
      <c r="E321" s="1">
        <v>0</v>
      </c>
      <c r="F321" s="1">
        <v>0</v>
      </c>
      <c r="G321" s="2">
        <f t="shared" si="8"/>
        <v>4640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7250</v>
      </c>
      <c r="E322" s="1">
        <v>0</v>
      </c>
      <c r="F322" s="1">
        <v>0</v>
      </c>
      <c r="G322" s="2">
        <f t="shared" si="8"/>
        <v>4654.5</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1637624</v>
      </c>
      <c r="D345" s="1">
        <f>'PR-RAS'!E350</f>
        <v>2108756.9300000002</v>
      </c>
      <c r="E345" s="1">
        <v>0</v>
      </c>
      <c r="F345" s="1">
        <v>0</v>
      </c>
      <c r="G345" s="2">
        <f t="shared" si="8"/>
        <v>2014167.4238400001</v>
      </c>
      <c r="H345" s="2">
        <f t="shared" si="9"/>
        <v>6.9999999832361937E-2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10482.5</v>
      </c>
      <c r="E346" s="1">
        <v>0</v>
      </c>
      <c r="F346" s="1">
        <v>0</v>
      </c>
      <c r="G346" s="2">
        <f t="shared" si="8"/>
        <v>7232.9249999999993</v>
      </c>
      <c r="H346" s="2">
        <f t="shared" si="9"/>
        <v>0.5</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10482.5</v>
      </c>
      <c r="E351" s="1">
        <v>0</v>
      </c>
      <c r="F351" s="1">
        <v>0</v>
      </c>
      <c r="G351" s="2">
        <f t="shared" si="8"/>
        <v>7337.7499999999991</v>
      </c>
      <c r="H351" s="2">
        <f t="shared" si="9"/>
        <v>0.5</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10482.5</v>
      </c>
      <c r="E354" s="1">
        <v>0</v>
      </c>
      <c r="F354" s="1">
        <v>0</v>
      </c>
      <c r="G354" s="2">
        <f t="shared" si="8"/>
        <v>7400.6449999999995</v>
      </c>
      <c r="H354" s="2">
        <f t="shared" si="9"/>
        <v>0.5</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1637624</v>
      </c>
      <c r="D358" s="1">
        <f>'PR-RAS'!E363</f>
        <v>2068274.4300000002</v>
      </c>
      <c r="E358" s="1">
        <v>0</v>
      </c>
      <c r="F358" s="1">
        <v>0</v>
      </c>
      <c r="G358" s="2">
        <f t="shared" si="8"/>
        <v>2061379.71102</v>
      </c>
      <c r="H358" s="2">
        <f t="shared" si="9"/>
        <v>0.43000000016763806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95124</v>
      </c>
      <c r="D364" s="1">
        <f>'PR-RAS'!E369</f>
        <v>468899.43000000005</v>
      </c>
      <c r="E364" s="1">
        <v>0</v>
      </c>
      <c r="F364" s="1">
        <v>0</v>
      </c>
      <c r="G364" s="2">
        <f t="shared" si="8"/>
        <v>374950.99818000005</v>
      </c>
      <c r="H364" s="2">
        <f t="shared" si="9"/>
        <v>0.43000000005122274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34319</v>
      </c>
      <c r="D365" s="1">
        <f>'PR-RAS'!E370</f>
        <v>112733.22</v>
      </c>
      <c r="E365" s="1">
        <v>0</v>
      </c>
      <c r="F365" s="1">
        <v>0</v>
      </c>
      <c r="G365" s="2">
        <f t="shared" si="8"/>
        <v>94561.900160000005</v>
      </c>
      <c r="H365" s="2">
        <f t="shared" si="9"/>
        <v>0.22000000000116415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37388</v>
      </c>
      <c r="D366" s="1">
        <f>'PR-RAS'!E371</f>
        <v>20152.75</v>
      </c>
      <c r="E366" s="1">
        <v>0</v>
      </c>
      <c r="F366" s="1">
        <v>0</v>
      </c>
      <c r="G366" s="2">
        <f t="shared" si="8"/>
        <v>28358.127499999999</v>
      </c>
      <c r="H366" s="2">
        <f t="shared" si="9"/>
        <v>0.25</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17394</v>
      </c>
      <c r="D368" s="1">
        <f>'PR-RAS'!E373</f>
        <v>334413.46000000002</v>
      </c>
      <c r="E368" s="1">
        <v>0</v>
      </c>
      <c r="F368" s="1">
        <v>0</v>
      </c>
      <c r="G368" s="2">
        <f t="shared" si="8"/>
        <v>251843.07764</v>
      </c>
      <c r="H368" s="2">
        <f t="shared" si="9"/>
        <v>0.46000000002095476</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6023</v>
      </c>
      <c r="D371" s="1">
        <f>'PR-RAS'!E376</f>
        <v>1600</v>
      </c>
      <c r="E371" s="1">
        <v>0</v>
      </c>
      <c r="F371" s="1">
        <v>0</v>
      </c>
      <c r="G371" s="2">
        <f t="shared" si="8"/>
        <v>3412.5099999999998</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1542500</v>
      </c>
      <c r="D373" s="1">
        <f>'PR-RAS'!E378</f>
        <v>1595000</v>
      </c>
      <c r="E373" s="1">
        <v>0</v>
      </c>
      <c r="F373" s="1">
        <v>0</v>
      </c>
      <c r="G373" s="2">
        <f t="shared" si="8"/>
        <v>1760490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1542500</v>
      </c>
      <c r="D374" s="1">
        <f>'PR-RAS'!E379</f>
        <v>1595000</v>
      </c>
      <c r="E374" s="1">
        <v>0</v>
      </c>
      <c r="F374" s="1">
        <v>0</v>
      </c>
      <c r="G374" s="2">
        <f t="shared" si="8"/>
        <v>1765222.5</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4375</v>
      </c>
      <c r="E386" s="1">
        <v>0</v>
      </c>
      <c r="F386" s="1">
        <v>0</v>
      </c>
      <c r="G386" s="2">
        <f t="shared" si="8"/>
        <v>3368.75</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4375</v>
      </c>
      <c r="E388" s="1">
        <v>0</v>
      </c>
      <c r="F388" s="1">
        <v>0</v>
      </c>
      <c r="G388" s="2">
        <f t="shared" si="8"/>
        <v>3386.25</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30000</v>
      </c>
      <c r="E397" s="1">
        <v>0</v>
      </c>
      <c r="F397" s="1">
        <v>0</v>
      </c>
      <c r="G397" s="2">
        <f t="shared" si="8"/>
        <v>23760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30000</v>
      </c>
      <c r="E400" s="1">
        <v>0</v>
      </c>
      <c r="F400" s="1">
        <v>0</v>
      </c>
      <c r="G400" s="2">
        <f t="shared" si="8"/>
        <v>23940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1636728</v>
      </c>
      <c r="D403" s="1">
        <f>'PR-RAS'!E408</f>
        <v>2101157.9300000002</v>
      </c>
      <c r="E403" s="1">
        <v>0</v>
      </c>
      <c r="F403" s="1">
        <v>0</v>
      </c>
      <c r="G403" s="2">
        <f t="shared" si="8"/>
        <v>2347295.6317200004</v>
      </c>
      <c r="H403" s="2">
        <f t="shared" si="9"/>
        <v>6.9999999832361937E-2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34759605</v>
      </c>
      <c r="D407" s="1">
        <f>'PR-RAS'!E412</f>
        <v>36397111.539999999</v>
      </c>
      <c r="E407" s="1">
        <v>0</v>
      </c>
      <c r="F407" s="1">
        <v>0</v>
      </c>
      <c r="G407" s="2">
        <f t="shared" si="8"/>
        <v>43666854.200479999</v>
      </c>
      <c r="H407" s="2">
        <f t="shared" si="9"/>
        <v>0.46000000089406967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34483126</v>
      </c>
      <c r="D408" s="1">
        <f>'PR-RAS'!E413</f>
        <v>36060424.060000002</v>
      </c>
      <c r="E408" s="1">
        <v>0</v>
      </c>
      <c r="F408" s="1">
        <v>0</v>
      </c>
      <c r="G408" s="2">
        <f t="shared" si="8"/>
        <v>43387817.466839999</v>
      </c>
      <c r="H408" s="2">
        <f t="shared" si="9"/>
        <v>6.0000002384185791E-2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276479</v>
      </c>
      <c r="D409" s="1">
        <f>'PR-RAS'!E414</f>
        <v>336687.47999999672</v>
      </c>
      <c r="E409" s="1">
        <v>0</v>
      </c>
      <c r="F409" s="1">
        <v>0</v>
      </c>
      <c r="G409" s="2">
        <f t="shared" si="8"/>
        <v>387540.4156799973</v>
      </c>
      <c r="H409" s="2">
        <f t="shared" si="9"/>
        <v>0.47999999672174454</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495502</v>
      </c>
      <c r="D412" s="1">
        <f>'PR-RAS'!E417</f>
        <v>219022.8</v>
      </c>
      <c r="E412" s="1">
        <v>0</v>
      </c>
      <c r="F412" s="1">
        <v>0</v>
      </c>
      <c r="G412" s="2">
        <f t="shared" si="8"/>
        <v>383688.06359999999</v>
      </c>
      <c r="H412" s="2">
        <f t="shared" si="9"/>
        <v>0.20000000001164153</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2890770</v>
      </c>
      <c r="D413" s="1">
        <f>'PR-RAS'!E418</f>
        <v>3283256.72</v>
      </c>
      <c r="E413" s="1">
        <v>0</v>
      </c>
      <c r="F413" s="1">
        <v>0</v>
      </c>
      <c r="G413" s="2">
        <f t="shared" si="8"/>
        <v>3896400.7772800005</v>
      </c>
      <c r="H413" s="2">
        <f t="shared" si="9"/>
        <v>0.27999999979510903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34759605</v>
      </c>
      <c r="D633" s="1">
        <f>'PR-RAS'!E639</f>
        <v>36397111.539999999</v>
      </c>
      <c r="E633" s="1">
        <v>0</v>
      </c>
      <c r="F633" s="1">
        <v>0</v>
      </c>
      <c r="G633" s="2">
        <f t="shared" si="10"/>
        <v>67974019.346560001</v>
      </c>
      <c r="H633" s="2">
        <f t="shared" si="11"/>
        <v>0.46000000089406967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34483126</v>
      </c>
      <c r="D634" s="1">
        <f>'PR-RAS'!E640</f>
        <v>36060424.060000002</v>
      </c>
      <c r="E634" s="1">
        <v>0</v>
      </c>
      <c r="F634" s="1">
        <v>0</v>
      </c>
      <c r="G634" s="2">
        <f t="shared" si="10"/>
        <v>67480315.617960006</v>
      </c>
      <c r="H634" s="2">
        <f t="shared" si="11"/>
        <v>6.0000002384185791E-2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276479</v>
      </c>
      <c r="D635" s="1">
        <f>'PR-RAS'!E641</f>
        <v>336687.47999999672</v>
      </c>
      <c r="E635" s="1">
        <v>0</v>
      </c>
      <c r="F635" s="1">
        <v>0</v>
      </c>
      <c r="G635" s="2">
        <f t="shared" si="10"/>
        <v>602207.41063999583</v>
      </c>
      <c r="H635" s="2">
        <f t="shared" si="11"/>
        <v>0.47999999672174454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495502</v>
      </c>
      <c r="D638" s="1">
        <f>'PR-RAS'!E644</f>
        <v>219022.8</v>
      </c>
      <c r="E638" s="1">
        <v>0</v>
      </c>
      <c r="F638" s="1">
        <v>0</v>
      </c>
      <c r="G638" s="2">
        <f t="shared" si="10"/>
        <v>594669.82120000001</v>
      </c>
      <c r="H638" s="2">
        <f t="shared" si="11"/>
        <v>0.20000000001164153</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117664.67999999673</v>
      </c>
      <c r="E639" s="1">
        <v>0</v>
      </c>
      <c r="F639" s="1">
        <v>0</v>
      </c>
      <c r="G639" s="2">
        <f t="shared" si="10"/>
        <v>150140.13167999583</v>
      </c>
      <c r="H639" s="2">
        <f t="shared" si="11"/>
        <v>0.32000000326661393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219023</v>
      </c>
      <c r="D640" s="1">
        <f>'PR-RAS'!E646</f>
        <v>0</v>
      </c>
      <c r="E640" s="1">
        <v>0</v>
      </c>
      <c r="F640" s="1">
        <v>0</v>
      </c>
      <c r="G640" s="2">
        <f t="shared" si="10"/>
        <v>139955.69700000001</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39545</v>
      </c>
      <c r="D641" s="1">
        <f>'PR-RAS'!E647</f>
        <v>52538.96</v>
      </c>
      <c r="E641" s="1">
        <v>0</v>
      </c>
      <c r="F641" s="1">
        <v>0</v>
      </c>
      <c r="G641" s="2">
        <f t="shared" si="10"/>
        <v>92558.668799999985</v>
      </c>
      <c r="H641" s="2">
        <f t="shared" si="11"/>
        <v>4.0000000000873115E-2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1866838</v>
      </c>
      <c r="D642" s="1">
        <f>'PR-RAS'!E649</f>
        <v>2326825.5099999998</v>
      </c>
      <c r="E642" s="1">
        <v>0</v>
      </c>
      <c r="F642" s="1">
        <v>0</v>
      </c>
      <c r="G642" s="2">
        <f t="shared" si="10"/>
        <v>4179633.4618199999</v>
      </c>
      <c r="H642" s="2">
        <f t="shared" si="11"/>
        <v>0.49000000022351742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35259842</v>
      </c>
      <c r="D643" s="1">
        <f>'PR-RAS'!E650</f>
        <v>36548535.530000001</v>
      </c>
      <c r="E643" s="1">
        <v>0</v>
      </c>
      <c r="F643" s="1">
        <v>0</v>
      </c>
      <c r="G643" s="2">
        <f t="shared" si="10"/>
        <v>69565138.184520006</v>
      </c>
      <c r="H643" s="2">
        <f t="shared" si="11"/>
        <v>0.4699999988079071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34799854</v>
      </c>
      <c r="D644" s="1">
        <f>'PR-RAS'!E651</f>
        <v>36000994.259999998</v>
      </c>
      <c r="E644" s="1">
        <v>0</v>
      </c>
      <c r="F644" s="1">
        <v>0</v>
      </c>
      <c r="G644" s="2">
        <f t="shared" si="10"/>
        <v>68673584.740359992</v>
      </c>
      <c r="H644" s="2">
        <f t="shared" si="11"/>
        <v>0.25999999791383743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2326826</v>
      </c>
      <c r="D645" s="1">
        <f>'PR-RAS'!E652</f>
        <v>2874366.7800000012</v>
      </c>
      <c r="E645" s="1">
        <v>0</v>
      </c>
      <c r="F645" s="1">
        <v>0</v>
      </c>
      <c r="G645" s="2">
        <f t="shared" si="10"/>
        <v>5200660.3566400018</v>
      </c>
      <c r="H645" s="2">
        <f t="shared" si="11"/>
        <v>0.2199999988079071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174</v>
      </c>
      <c r="D647" s="1">
        <f>'PR-RAS'!E654</f>
        <v>170</v>
      </c>
      <c r="E647" s="1">
        <v>0</v>
      </c>
      <c r="F647" s="1">
        <v>0</v>
      </c>
      <c r="G647" s="2">
        <f t="shared" si="10"/>
        <v>332.04399999999998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165</v>
      </c>
      <c r="D649" s="1">
        <f>'PR-RAS'!E656</f>
        <v>162</v>
      </c>
      <c r="E649" s="1">
        <v>0</v>
      </c>
      <c r="F649" s="1">
        <v>0</v>
      </c>
      <c r="G649" s="2">
        <f t="shared" si="10"/>
        <v>316.87200000000001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13860</v>
      </c>
      <c r="D662" s="1">
        <f>'PR-RAS'!E669</f>
        <v>11447.6</v>
      </c>
      <c r="E662" s="1">
        <v>0</v>
      </c>
      <c r="F662" s="1">
        <v>0</v>
      </c>
      <c r="G662" s="2">
        <f t="shared" si="10"/>
        <v>24295.1872</v>
      </c>
      <c r="H662" s="2">
        <f t="shared" si="11"/>
        <v>0.3999999999996362</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512598</v>
      </c>
      <c r="D668" s="1">
        <f>'PR-RAS'!E675</f>
        <v>60611.48</v>
      </c>
      <c r="E668" s="1">
        <v>0</v>
      </c>
      <c r="F668" s="1">
        <v>0</v>
      </c>
      <c r="G668" s="2">
        <f t="shared" si="10"/>
        <v>422758.58032000001</v>
      </c>
      <c r="H668" s="2">
        <f t="shared" si="11"/>
        <v>0.48000000000320142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304296</v>
      </c>
      <c r="D687" s="1">
        <f>'PR-RAS'!E694</f>
        <v>220669.87</v>
      </c>
      <c r="E687" s="1">
        <v>0</v>
      </c>
      <c r="F687" s="1">
        <v>0</v>
      </c>
      <c r="G687" s="2">
        <f t="shared" si="10"/>
        <v>511506.11764000001</v>
      </c>
      <c r="H687" s="2">
        <f t="shared" si="11"/>
        <v>0.13000000000465661</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80266</v>
      </c>
      <c r="D705" s="1">
        <f>'PR-RAS'!E712</f>
        <v>67135.429999999993</v>
      </c>
      <c r="E705" s="1">
        <v>0</v>
      </c>
      <c r="F705" s="1">
        <v>0</v>
      </c>
      <c r="G705" s="2">
        <f t="shared" si="10"/>
        <v>151033.94943999997</v>
      </c>
      <c r="H705" s="2">
        <f t="shared" si="11"/>
        <v>0.42999999999301508</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79659.5</v>
      </c>
      <c r="E709" s="1">
        <v>0</v>
      </c>
      <c r="F709" s="1">
        <v>0</v>
      </c>
      <c r="G709" s="2">
        <f t="shared" si="10"/>
        <v>112797.852</v>
      </c>
      <c r="H709" s="2">
        <f t="shared" si="11"/>
        <v>0.5</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49635</v>
      </c>
      <c r="D710" s="1">
        <f>'PR-RAS'!E717</f>
        <v>66263.149999999994</v>
      </c>
      <c r="E710" s="1">
        <v>0</v>
      </c>
      <c r="F710" s="1">
        <v>0</v>
      </c>
      <c r="G710" s="2">
        <f t="shared" si="10"/>
        <v>129152.36169999998</v>
      </c>
      <c r="H710" s="2">
        <f t="shared" si="11"/>
        <v>0.14999999999417923</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1321892</v>
      </c>
      <c r="D711" s="1">
        <f>'PR-RAS'!E718</f>
        <v>0</v>
      </c>
      <c r="E711" s="1">
        <v>0</v>
      </c>
      <c r="F711" s="1">
        <v>0</v>
      </c>
      <c r="G711" s="2">
        <f t="shared" si="10"/>
        <v>938543.32</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1670</v>
      </c>
      <c r="D713" s="1">
        <f>'PR-RAS'!E720</f>
        <v>16578.36</v>
      </c>
      <c r="E713" s="1">
        <v>0</v>
      </c>
      <c r="F713" s="1">
        <v>0</v>
      </c>
      <c r="G713" s="2">
        <f t="shared" si="10"/>
        <v>24796.624639999998</v>
      </c>
      <c r="H713" s="2">
        <f t="shared" si="11"/>
        <v>0.36000000000058208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60707</v>
      </c>
      <c r="D715" s="1">
        <f>'PR-RAS'!E722</f>
        <v>148675.32</v>
      </c>
      <c r="E715" s="1">
        <v>0</v>
      </c>
      <c r="F715" s="1">
        <v>0</v>
      </c>
      <c r="G715" s="2">
        <f t="shared" si="10"/>
        <v>255653.15495999999</v>
      </c>
      <c r="H715" s="2">
        <f t="shared" si="11"/>
        <v>0.32000000000698492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62850</v>
      </c>
      <c r="D718" s="1">
        <f>'PR-RAS'!E725</f>
        <v>67700.899999999994</v>
      </c>
      <c r="E718" s="1">
        <v>0</v>
      </c>
      <c r="F718" s="1">
        <v>0</v>
      </c>
      <c r="G718" s="2">
        <f t="shared" si="10"/>
        <v>142146.54059999998</v>
      </c>
      <c r="H718" s="2">
        <f t="shared" si="11"/>
        <v>0.10000000000582077</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40401</v>
      </c>
      <c r="D719" s="1">
        <f>'PR-RAS'!E726</f>
        <v>40330.089999999997</v>
      </c>
      <c r="E719" s="1">
        <v>0</v>
      </c>
      <c r="F719" s="1">
        <v>0</v>
      </c>
      <c r="G719" s="2">
        <f t="shared" si="10"/>
        <v>86921.92723999999</v>
      </c>
      <c r="H719" s="2">
        <f t="shared" si="11"/>
        <v>8.999999999650754E-2</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70896</v>
      </c>
      <c r="D812" s="1">
        <f>'PR-RAS'!E819</f>
        <v>93675.8</v>
      </c>
      <c r="E812" s="1">
        <v>0</v>
      </c>
      <c r="F812" s="1">
        <v>0</v>
      </c>
      <c r="G812" s="2">
        <f t="shared" si="18"/>
        <v>209438.80360000001</v>
      </c>
      <c r="H812" s="2">
        <f t="shared" si="19"/>
        <v>0.19999999999708962</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13436336</v>
      </c>
      <c r="D984" s="6">
        <f>BILANCA!E6</f>
        <v>15242223.390000001</v>
      </c>
      <c r="E984" s="6">
        <v>0</v>
      </c>
      <c r="F984" s="6">
        <v>0</v>
      </c>
      <c r="G984" s="7">
        <f t="shared" ref="G984:G1241" si="22">B984/1000*C984+B984/500*D984</f>
        <v>43920.782780000001</v>
      </c>
      <c r="H984" s="7">
        <f t="shared" si="19"/>
        <v>0.39000000059604645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8106857</v>
      </c>
      <c r="D985" s="1">
        <f>BILANCA!E7</f>
        <v>8943581.5100000016</v>
      </c>
      <c r="E985" s="1">
        <v>0</v>
      </c>
      <c r="F985" s="1">
        <v>0</v>
      </c>
      <c r="G985" s="2">
        <f t="shared" si="22"/>
        <v>51988.040040000007</v>
      </c>
      <c r="H985" s="2">
        <f t="shared" si="19"/>
        <v>0.48999999836087227</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12490</v>
      </c>
      <c r="D986" s="1">
        <f>BILANCA!E8</f>
        <v>532455.72</v>
      </c>
      <c r="E986" s="1">
        <v>0</v>
      </c>
      <c r="F986" s="1">
        <v>0</v>
      </c>
      <c r="G986" s="2">
        <f t="shared" si="22"/>
        <v>3232.2043199999998</v>
      </c>
      <c r="H986" s="2">
        <f t="shared" si="19"/>
        <v>0.28000000002793968</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516333.06</v>
      </c>
      <c r="E987" s="1">
        <v>0</v>
      </c>
      <c r="F987" s="1">
        <v>0</v>
      </c>
      <c r="G987" s="2">
        <f t="shared" si="22"/>
        <v>4130.6644800000004</v>
      </c>
      <c r="H987" s="2">
        <f t="shared" si="19"/>
        <v>5.9999999997671694E-2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30971</v>
      </c>
      <c r="D988" s="1">
        <f>BILANCA!E10</f>
        <v>41453.760000000002</v>
      </c>
      <c r="E988" s="1">
        <v>0</v>
      </c>
      <c r="F988" s="1">
        <v>0</v>
      </c>
      <c r="G988" s="2">
        <f t="shared" si="22"/>
        <v>569.39260000000002</v>
      </c>
      <c r="H988" s="2">
        <f t="shared" si="19"/>
        <v>0.23999999999796273</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18481</v>
      </c>
      <c r="D989" s="1">
        <f>BILANCA!E11</f>
        <v>25331.1</v>
      </c>
      <c r="E989" s="1">
        <v>0</v>
      </c>
      <c r="F989" s="1">
        <v>0</v>
      </c>
      <c r="G989" s="2">
        <f t="shared" si="22"/>
        <v>414.85919999999999</v>
      </c>
      <c r="H989" s="2">
        <f t="shared" si="19"/>
        <v>9.9999999998544808E-2</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7991398</v>
      </c>
      <c r="D990" s="1">
        <f>BILANCA!E12</f>
        <v>8327690.5800000001</v>
      </c>
      <c r="E990" s="1">
        <v>0</v>
      </c>
      <c r="F990" s="1">
        <v>0</v>
      </c>
      <c r="G990" s="2">
        <f t="shared" si="22"/>
        <v>172527.45412000001</v>
      </c>
      <c r="H990" s="2">
        <f t="shared" si="19"/>
        <v>0.41999999992549419</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3375503</v>
      </c>
      <c r="D991" s="1">
        <f>BILANCA!E13</f>
        <v>3305730.43</v>
      </c>
      <c r="E991" s="1">
        <v>0</v>
      </c>
      <c r="F991" s="1">
        <v>0</v>
      </c>
      <c r="G991" s="2">
        <f t="shared" si="22"/>
        <v>79895.710879999999</v>
      </c>
      <c r="H991" s="2">
        <f t="shared" si="19"/>
        <v>0.43000000016763806</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5590262</v>
      </c>
      <c r="D993" s="1">
        <f>BILANCA!E15</f>
        <v>5612195.5300000003</v>
      </c>
      <c r="E993" s="1">
        <v>0</v>
      </c>
      <c r="F993" s="1">
        <v>0</v>
      </c>
      <c r="G993" s="2">
        <f t="shared" si="22"/>
        <v>168146.5306</v>
      </c>
      <c r="H993" s="2">
        <f t="shared" si="19"/>
        <v>0.46999999973922968</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2214759</v>
      </c>
      <c r="D996" s="1">
        <f>BILANCA!E18</f>
        <v>2306465.1</v>
      </c>
      <c r="E996" s="1">
        <v>0</v>
      </c>
      <c r="F996" s="1">
        <v>0</v>
      </c>
      <c r="G996" s="2">
        <f t="shared" si="22"/>
        <v>88759.959600000002</v>
      </c>
      <c r="H996" s="2">
        <f t="shared" si="19"/>
        <v>0.10000000009313226</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474670</v>
      </c>
      <c r="D997" s="1">
        <f>BILANCA!E19</f>
        <v>768055.76000000071</v>
      </c>
      <c r="E997" s="1">
        <v>0</v>
      </c>
      <c r="F997" s="1">
        <v>0</v>
      </c>
      <c r="G997" s="2">
        <f t="shared" si="22"/>
        <v>28150.941280000021</v>
      </c>
      <c r="H997" s="2">
        <f t="shared" si="19"/>
        <v>0.23999999929219484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737292</v>
      </c>
      <c r="D998" s="1">
        <f>BILANCA!E20</f>
        <v>835544.26</v>
      </c>
      <c r="E998" s="1">
        <v>0</v>
      </c>
      <c r="F998" s="1">
        <v>0</v>
      </c>
      <c r="G998" s="2">
        <f t="shared" si="22"/>
        <v>36125.707799999996</v>
      </c>
      <c r="H998" s="2">
        <f t="shared" si="19"/>
        <v>0.26000000000931323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643902</v>
      </c>
      <c r="D999" s="1">
        <f>BILANCA!E21</f>
        <v>647189.99</v>
      </c>
      <c r="E999" s="1">
        <v>0</v>
      </c>
      <c r="F999" s="1">
        <v>0</v>
      </c>
      <c r="G999" s="2">
        <f t="shared" si="22"/>
        <v>31012.51168</v>
      </c>
      <c r="H999" s="2">
        <f t="shared" si="19"/>
        <v>1.0000000009313226E-2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103264</v>
      </c>
      <c r="D1000" s="1">
        <f>BILANCA!E22</f>
        <v>104864.27</v>
      </c>
      <c r="E1000" s="1">
        <v>0</v>
      </c>
      <c r="F1000" s="1">
        <v>0</v>
      </c>
      <c r="G1000" s="2">
        <f t="shared" si="22"/>
        <v>5320.8731800000005</v>
      </c>
      <c r="H1000" s="2">
        <f t="shared" si="19"/>
        <v>0.27000000000407454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4176472</v>
      </c>
      <c r="D1001" s="1">
        <f>BILANCA!E23</f>
        <v>4320378.13</v>
      </c>
      <c r="E1001" s="1">
        <v>0</v>
      </c>
      <c r="F1001" s="1">
        <v>0</v>
      </c>
      <c r="G1001" s="2">
        <f t="shared" si="22"/>
        <v>230710.10868</v>
      </c>
      <c r="H1001" s="2">
        <f t="shared" si="19"/>
        <v>0.12999999988824129</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59434</v>
      </c>
      <c r="D1002" s="1">
        <f>BILANCA!E24</f>
        <v>57549.81</v>
      </c>
      <c r="E1002" s="1">
        <v>0</v>
      </c>
      <c r="F1002" s="1">
        <v>0</v>
      </c>
      <c r="G1002" s="2">
        <f t="shared" si="22"/>
        <v>3316.1387799999993</v>
      </c>
      <c r="H1002" s="2">
        <f t="shared" si="19"/>
        <v>0.19000000000232831</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175387</v>
      </c>
      <c r="D1004" s="1">
        <f>BILANCA!E26</f>
        <v>169941.86</v>
      </c>
      <c r="E1004" s="1">
        <v>0</v>
      </c>
      <c r="F1004" s="1">
        <v>0</v>
      </c>
      <c r="G1004" s="2">
        <f t="shared" si="22"/>
        <v>10820.68512</v>
      </c>
      <c r="H1004" s="2">
        <f t="shared" si="19"/>
        <v>0.14000000001396984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5421081</v>
      </c>
      <c r="D1006" s="1">
        <f>BILANCA!E28</f>
        <v>5367412.5599999996</v>
      </c>
      <c r="E1006" s="1">
        <v>0</v>
      </c>
      <c r="F1006" s="1">
        <v>0</v>
      </c>
      <c r="G1006" s="2">
        <f t="shared" si="22"/>
        <v>371585.84075999999</v>
      </c>
      <c r="H1006" s="2">
        <f t="shared" si="19"/>
        <v>0.44000000040978193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4141225</v>
      </c>
      <c r="D1007" s="1">
        <f>BILANCA!E29</f>
        <v>4250531.9899999984</v>
      </c>
      <c r="E1007" s="1">
        <v>0</v>
      </c>
      <c r="F1007" s="1">
        <v>0</v>
      </c>
      <c r="G1007" s="2">
        <f t="shared" si="22"/>
        <v>303414.93551999994</v>
      </c>
      <c r="H1007" s="2">
        <f t="shared" si="19"/>
        <v>1.0000001639127731E-2</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13480603</v>
      </c>
      <c r="D1008" s="1">
        <f>BILANCA!E30</f>
        <v>13975257.869999999</v>
      </c>
      <c r="E1008" s="1">
        <v>0</v>
      </c>
      <c r="F1008" s="1">
        <v>0</v>
      </c>
      <c r="G1008" s="2">
        <f t="shared" si="22"/>
        <v>1035777.9685</v>
      </c>
      <c r="H1008" s="2">
        <f t="shared" si="19"/>
        <v>0.13000000081956387</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9339378</v>
      </c>
      <c r="D1012" s="1">
        <f>BILANCA!E34</f>
        <v>9724725.8800000008</v>
      </c>
      <c r="E1012" s="1">
        <v>0</v>
      </c>
      <c r="F1012" s="1">
        <v>0</v>
      </c>
      <c r="G1012" s="2">
        <f t="shared" si="22"/>
        <v>834876.06304000015</v>
      </c>
      <c r="H1012" s="2">
        <f t="shared" si="19"/>
        <v>0.11999999918043613</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3372.4000000000015</v>
      </c>
      <c r="E1023" s="1">
        <v>0</v>
      </c>
      <c r="F1023" s="1">
        <v>0</v>
      </c>
      <c r="G1023" s="2">
        <f t="shared" si="22"/>
        <v>269.79200000000014</v>
      </c>
      <c r="H1023" s="2">
        <f t="shared" si="19"/>
        <v>0.40000000000145519</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57576</v>
      </c>
      <c r="D1025" s="1">
        <f>BILANCA!E47</f>
        <v>61951.05</v>
      </c>
      <c r="E1025" s="1">
        <v>0</v>
      </c>
      <c r="F1025" s="1">
        <v>0</v>
      </c>
      <c r="G1025" s="2">
        <f t="shared" si="22"/>
        <v>7622.0802000000003</v>
      </c>
      <c r="H1025" s="2">
        <f t="shared" si="19"/>
        <v>5.0000000002910383E-2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57576</v>
      </c>
      <c r="D1028" s="1">
        <f>BILANCA!E50</f>
        <v>58578.65</v>
      </c>
      <c r="E1028" s="1">
        <v>0</v>
      </c>
      <c r="F1028" s="1">
        <v>0</v>
      </c>
      <c r="G1028" s="2">
        <f t="shared" si="22"/>
        <v>7862.9984999999997</v>
      </c>
      <c r="H1028" s="2">
        <f t="shared" si="19"/>
        <v>0.34999999999854481</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1156167</v>
      </c>
      <c r="D1032" s="1">
        <f>BILANCA!E54</f>
        <v>1340783.22</v>
      </c>
      <c r="E1032" s="1">
        <v>0</v>
      </c>
      <c r="F1032" s="1">
        <v>0</v>
      </c>
      <c r="G1032" s="2">
        <f t="shared" si="22"/>
        <v>188048.93855999998</v>
      </c>
      <c r="H1032" s="2">
        <f t="shared" si="19"/>
        <v>0.21999999997206032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1156167</v>
      </c>
      <c r="D1033" s="1">
        <f>BILANCA!E55</f>
        <v>1340783.22</v>
      </c>
      <c r="E1033" s="1">
        <v>0</v>
      </c>
      <c r="F1033" s="1">
        <v>0</v>
      </c>
      <c r="G1033" s="2">
        <f t="shared" si="22"/>
        <v>191886.67200000002</v>
      </c>
      <c r="H1033" s="2">
        <f t="shared" si="19"/>
        <v>0.21999999997206032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102969</v>
      </c>
      <c r="D1041" s="1">
        <f>BILANCA!E63</f>
        <v>83435.210000000006</v>
      </c>
      <c r="E1041" s="1">
        <v>0</v>
      </c>
      <c r="F1041" s="1">
        <v>0</v>
      </c>
      <c r="G1041" s="2">
        <f t="shared" si="22"/>
        <v>15650.68636</v>
      </c>
      <c r="H1041" s="2">
        <f t="shared" si="19"/>
        <v>0.21000000000640284</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102969</v>
      </c>
      <c r="D1042" s="1">
        <f>BILANCA!E64</f>
        <v>83435.210000000006</v>
      </c>
      <c r="E1042" s="1">
        <v>0</v>
      </c>
      <c r="F1042" s="1">
        <v>0</v>
      </c>
      <c r="G1042" s="2">
        <f t="shared" si="22"/>
        <v>15920.52578</v>
      </c>
      <c r="H1042" s="2">
        <f t="shared" si="19"/>
        <v>0.21000000000640284</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5329479</v>
      </c>
      <c r="D1046" s="1">
        <f>BILANCA!E68</f>
        <v>6298641.8799999999</v>
      </c>
      <c r="E1046" s="1">
        <v>0</v>
      </c>
      <c r="F1046" s="1">
        <v>0</v>
      </c>
      <c r="G1046" s="2">
        <f t="shared" si="22"/>
        <v>1129386.05388</v>
      </c>
      <c r="H1046" s="2">
        <f t="shared" si="19"/>
        <v>0.12000000011175871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2326826</v>
      </c>
      <c r="D1047" s="1">
        <f>BILANCA!E69</f>
        <v>2874366.7800000003</v>
      </c>
      <c r="E1047" s="1">
        <v>0</v>
      </c>
      <c r="F1047" s="1">
        <v>0</v>
      </c>
      <c r="G1047" s="2">
        <f t="shared" si="22"/>
        <v>516835.81184000004</v>
      </c>
      <c r="H1047" s="2">
        <f t="shared" si="19"/>
        <v>0.21999999973922968</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2318633</v>
      </c>
      <c r="D1048" s="1">
        <f>BILANCA!E70</f>
        <v>2872174.24</v>
      </c>
      <c r="E1048" s="1">
        <v>0</v>
      </c>
      <c r="F1048" s="1">
        <v>0</v>
      </c>
      <c r="G1048" s="2">
        <f t="shared" si="22"/>
        <v>524093.79620000004</v>
      </c>
      <c r="H1048" s="2">
        <f t="shared" si="19"/>
        <v>0.24000000022351742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2318633</v>
      </c>
      <c r="D1050" s="1">
        <f>BILANCA!E72</f>
        <v>2872174.24</v>
      </c>
      <c r="E1050" s="1">
        <v>0</v>
      </c>
      <c r="F1050" s="1">
        <v>0</v>
      </c>
      <c r="G1050" s="2">
        <f t="shared" si="22"/>
        <v>540219.75916000013</v>
      </c>
      <c r="H1050" s="2">
        <f t="shared" si="19"/>
        <v>0.24000000022351742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8193</v>
      </c>
      <c r="D1054" s="1">
        <f>BILANCA!E76</f>
        <v>2192.54</v>
      </c>
      <c r="E1054" s="1">
        <v>0</v>
      </c>
      <c r="F1054" s="1">
        <v>0</v>
      </c>
      <c r="G1054" s="2">
        <f t="shared" si="22"/>
        <v>893.04367999999999</v>
      </c>
      <c r="H1054" s="2">
        <f t="shared" si="19"/>
        <v>0.46000000000003638</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72338</v>
      </c>
      <c r="D1056" s="1">
        <f>BILANCA!E78</f>
        <v>88479.42</v>
      </c>
      <c r="E1056" s="1">
        <v>0</v>
      </c>
      <c r="F1056" s="1">
        <v>0</v>
      </c>
      <c r="G1056" s="2">
        <f t="shared" si="22"/>
        <v>18198.669319999997</v>
      </c>
      <c r="H1056" s="2">
        <f t="shared" si="19"/>
        <v>0.41999999999825377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1185</v>
      </c>
      <c r="D1062" s="1">
        <f>BILANCA!E84</f>
        <v>1321.62</v>
      </c>
      <c r="E1062" s="1">
        <v>0</v>
      </c>
      <c r="F1062" s="1">
        <v>0</v>
      </c>
      <c r="G1062" s="2">
        <f t="shared" si="22"/>
        <v>302.43095999999997</v>
      </c>
      <c r="H1062" s="2">
        <f t="shared" si="19"/>
        <v>0.38000000000010914</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71153</v>
      </c>
      <c r="D1064" s="1">
        <f>BILANCA!E86</f>
        <v>87157.8</v>
      </c>
      <c r="E1064" s="1">
        <v>0</v>
      </c>
      <c r="F1064" s="1">
        <v>0</v>
      </c>
      <c r="G1064" s="2">
        <f t="shared" si="22"/>
        <v>19882.956600000001</v>
      </c>
      <c r="H1064" s="2">
        <f t="shared" si="19"/>
        <v>0.19999999999708962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2890770</v>
      </c>
      <c r="D1124" s="1">
        <f>BILANCA!E146</f>
        <v>3283256.72</v>
      </c>
      <c r="E1124" s="1">
        <v>0</v>
      </c>
      <c r="F1124" s="1">
        <v>0</v>
      </c>
      <c r="G1124" s="2">
        <f t="shared" si="22"/>
        <v>1333476.9650399999</v>
      </c>
      <c r="H1124" s="2">
        <f t="shared" si="23"/>
        <v>0.27999999979510903</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7045</v>
      </c>
      <c r="D1127" s="1">
        <f>BILANCA!E149</f>
        <v>57822.240000000005</v>
      </c>
      <c r="E1127" s="1">
        <v>0</v>
      </c>
      <c r="F1127" s="1">
        <v>0</v>
      </c>
      <c r="G1127" s="2">
        <f t="shared" si="22"/>
        <v>17667.28512</v>
      </c>
      <c r="H1127" s="2">
        <f t="shared" si="23"/>
        <v>0.24000000000523869</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814</v>
      </c>
      <c r="D1131" s="1">
        <f>BILANCA!E153</f>
        <v>0</v>
      </c>
      <c r="E1131" s="1">
        <v>0</v>
      </c>
      <c r="F1131" s="1">
        <v>0</v>
      </c>
      <c r="G1131" s="2">
        <f t="shared" si="22"/>
        <v>120.47199999999999</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6231</v>
      </c>
      <c r="D1133" s="1">
        <f>BILANCA!E155</f>
        <v>23441.55</v>
      </c>
      <c r="E1133" s="1">
        <v>0</v>
      </c>
      <c r="F1133" s="1">
        <v>0</v>
      </c>
      <c r="G1133" s="2">
        <f t="shared" si="22"/>
        <v>7967.1149999999989</v>
      </c>
      <c r="H1133" s="2">
        <f t="shared" si="23"/>
        <v>0.4500000000007276</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34380.69</v>
      </c>
      <c r="E1135" s="1">
        <v>0</v>
      </c>
      <c r="F1135" s="1">
        <v>0</v>
      </c>
      <c r="G1135" s="2">
        <f t="shared" si="22"/>
        <v>10451.72976</v>
      </c>
      <c r="H1135" s="2">
        <f t="shared" si="23"/>
        <v>0.30999999999767169</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35424</v>
      </c>
      <c r="D1138" s="1">
        <f>BILANCA!E160</f>
        <v>18566.5</v>
      </c>
      <c r="E1138" s="1">
        <v>0</v>
      </c>
      <c r="F1138" s="1">
        <v>0</v>
      </c>
      <c r="G1138" s="2">
        <f t="shared" si="22"/>
        <v>11246.334999999999</v>
      </c>
      <c r="H1138" s="2">
        <f t="shared" si="23"/>
        <v>0.5</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2848001</v>
      </c>
      <c r="D1139" s="1">
        <f>BILANCA!E161</f>
        <v>3206717.98</v>
      </c>
      <c r="E1139" s="1">
        <v>0</v>
      </c>
      <c r="F1139" s="1">
        <v>0</v>
      </c>
      <c r="G1139" s="2">
        <f t="shared" si="22"/>
        <v>1444784.16576</v>
      </c>
      <c r="H1139" s="2">
        <f t="shared" si="23"/>
        <v>2.0000000018626451E-2</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300</v>
      </c>
      <c r="D1140" s="1">
        <f>BILANCA!E162</f>
        <v>150</v>
      </c>
      <c r="E1140" s="1">
        <v>0</v>
      </c>
      <c r="F1140" s="1">
        <v>0</v>
      </c>
      <c r="G1140" s="2">
        <f t="shared" si="22"/>
        <v>94.2</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39545</v>
      </c>
      <c r="D1148" s="1">
        <f>BILANCA!E170</f>
        <v>52538.96</v>
      </c>
      <c r="E1148" s="1">
        <v>0</v>
      </c>
      <c r="F1148" s="1">
        <v>0</v>
      </c>
      <c r="G1148" s="2">
        <f t="shared" si="22"/>
        <v>23862.781800000001</v>
      </c>
      <c r="H1148" s="2">
        <f t="shared" si="23"/>
        <v>4.0000000000873115E-2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39545</v>
      </c>
      <c r="D1149" s="1">
        <f>BILANCA!E171</f>
        <v>52538.96</v>
      </c>
      <c r="E1149" s="1">
        <v>0</v>
      </c>
      <c r="F1149" s="1">
        <v>0</v>
      </c>
      <c r="G1149" s="2">
        <f t="shared" si="22"/>
        <v>24007.404720000002</v>
      </c>
      <c r="H1149" s="2">
        <f t="shared" si="23"/>
        <v>4.0000000000873115E-2</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13436336</v>
      </c>
      <c r="D1152" s="1">
        <f>BILANCA!E175</f>
        <v>15242223.390000002</v>
      </c>
      <c r="E1152" s="1">
        <v>0</v>
      </c>
      <c r="F1152" s="1">
        <v>0</v>
      </c>
      <c r="G1152" s="2">
        <f t="shared" si="22"/>
        <v>7422612.2898200015</v>
      </c>
      <c r="H1152" s="2">
        <f t="shared" si="23"/>
        <v>0.3900000024586916</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2657731</v>
      </c>
      <c r="D1153" s="1">
        <f>BILANCA!E176</f>
        <v>2920359.89</v>
      </c>
      <c r="E1153" s="1">
        <v>0</v>
      </c>
      <c r="F1153" s="1">
        <v>0</v>
      </c>
      <c r="G1153" s="2">
        <f t="shared" si="22"/>
        <v>1444736.6326000001</v>
      </c>
      <c r="H1153" s="2">
        <f t="shared" si="23"/>
        <v>0.10999999986961484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2657731</v>
      </c>
      <c r="D1154" s="1">
        <f>BILANCA!E177</f>
        <v>2918804.89</v>
      </c>
      <c r="E1154" s="1">
        <v>0</v>
      </c>
      <c r="F1154" s="1">
        <v>0</v>
      </c>
      <c r="G1154" s="2">
        <f t="shared" si="22"/>
        <v>1452703.2733800001</v>
      </c>
      <c r="H1154" s="2">
        <f t="shared" si="23"/>
        <v>0.10999999986961484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2200215</v>
      </c>
      <c r="D1155" s="1">
        <f>BILANCA!E178</f>
        <v>2423177.06</v>
      </c>
      <c r="E1155" s="1">
        <v>0</v>
      </c>
      <c r="F1155" s="1">
        <v>0</v>
      </c>
      <c r="G1155" s="2">
        <f t="shared" si="22"/>
        <v>1212009.88864</v>
      </c>
      <c r="H1155" s="2">
        <f t="shared" si="23"/>
        <v>6.0000000055879354E-2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454405</v>
      </c>
      <c r="D1156" s="1">
        <f>BILANCA!E179</f>
        <v>490564.55</v>
      </c>
      <c r="E1156" s="1">
        <v>0</v>
      </c>
      <c r="F1156" s="1">
        <v>0</v>
      </c>
      <c r="G1156" s="2">
        <f t="shared" si="22"/>
        <v>248347.39929999999</v>
      </c>
      <c r="H1156" s="2">
        <f t="shared" si="23"/>
        <v>0.45000000001164153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1071</v>
      </c>
      <c r="D1157" s="1">
        <f>BILANCA!E180</f>
        <v>1428.06</v>
      </c>
      <c r="E1157" s="1">
        <v>0</v>
      </c>
      <c r="F1157" s="1">
        <v>0</v>
      </c>
      <c r="G1157" s="2">
        <f t="shared" si="22"/>
        <v>683.31887999999992</v>
      </c>
      <c r="H1157" s="2">
        <f t="shared" si="23"/>
        <v>5.999999999994543E-2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1071</v>
      </c>
      <c r="D1160" s="1">
        <f>BILANCA!E183</f>
        <v>1428.06</v>
      </c>
      <c r="E1160" s="1">
        <v>0</v>
      </c>
      <c r="F1160" s="1">
        <v>0</v>
      </c>
      <c r="G1160" s="2">
        <f t="shared" si="22"/>
        <v>695.10023999999999</v>
      </c>
      <c r="H1160" s="2">
        <f t="shared" si="23"/>
        <v>5.999999999994543E-2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2040</v>
      </c>
      <c r="D1165" s="1">
        <f>BILANCA!E188</f>
        <v>3635.22</v>
      </c>
      <c r="E1165" s="1">
        <v>0</v>
      </c>
      <c r="F1165" s="1">
        <v>0</v>
      </c>
      <c r="G1165" s="2">
        <f t="shared" si="22"/>
        <v>1694.5000799999998</v>
      </c>
      <c r="H1165" s="2">
        <f t="shared" si="23"/>
        <v>0.21999999999979991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1555</v>
      </c>
      <c r="E1166" s="1">
        <v>0</v>
      </c>
      <c r="F1166" s="1">
        <v>0</v>
      </c>
      <c r="G1166" s="2">
        <f t="shared" si="22"/>
        <v>569.13</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10778605</v>
      </c>
      <c r="D1214" s="1">
        <f>BILANCA!E237</f>
        <v>12321863.500000002</v>
      </c>
      <c r="E1214" s="1">
        <v>0</v>
      </c>
      <c r="F1214" s="1">
        <v>0</v>
      </c>
      <c r="G1214" s="2">
        <f t="shared" si="22"/>
        <v>8182558.6920000007</v>
      </c>
      <c r="H1214" s="2">
        <f t="shared" si="23"/>
        <v>0.49999999813735485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8106858</v>
      </c>
      <c r="D1215" s="1">
        <f>BILANCA!E238</f>
        <v>8920942.1000000015</v>
      </c>
      <c r="E1215" s="1">
        <v>0</v>
      </c>
      <c r="F1215" s="1">
        <v>0</v>
      </c>
      <c r="G1215" s="2">
        <f t="shared" si="22"/>
        <v>6020108.1904000007</v>
      </c>
      <c r="H1215" s="2">
        <f t="shared" si="23"/>
        <v>0.10000000149011612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8106858</v>
      </c>
      <c r="D1216" s="1">
        <f>BILANCA!E239</f>
        <v>8920942.1000000015</v>
      </c>
      <c r="E1216" s="1">
        <v>0</v>
      </c>
      <c r="F1216" s="1">
        <v>0</v>
      </c>
      <c r="G1216" s="2">
        <f t="shared" si="22"/>
        <v>6046056.9326000009</v>
      </c>
      <c r="H1216" s="2">
        <f t="shared" si="23"/>
        <v>0.10000000149011612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8082165</v>
      </c>
      <c r="D1217" s="1">
        <f>BILANCA!E240</f>
        <v>8736186.0500000007</v>
      </c>
      <c r="E1217" s="1">
        <v>0</v>
      </c>
      <c r="F1217" s="1">
        <v>0</v>
      </c>
      <c r="G1217" s="2">
        <f t="shared" si="22"/>
        <v>5979761.681400001</v>
      </c>
      <c r="H1217" s="2">
        <f t="shared" si="23"/>
        <v>5.000000074505806E-2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24693</v>
      </c>
      <c r="D1218" s="1">
        <f>BILANCA!E241</f>
        <v>184756.05</v>
      </c>
      <c r="E1218" s="1">
        <v>0</v>
      </c>
      <c r="F1218" s="1">
        <v>0</v>
      </c>
      <c r="G1218" s="2">
        <f t="shared" si="22"/>
        <v>92638.198499999984</v>
      </c>
      <c r="H1218" s="2">
        <f t="shared" si="23"/>
        <v>4.9999999988358468E-2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-219023</v>
      </c>
      <c r="D1222" s="1">
        <f>BILANCA!E245</f>
        <v>117664.68</v>
      </c>
      <c r="E1222" s="1">
        <v>0</v>
      </c>
      <c r="F1222" s="1">
        <v>0</v>
      </c>
      <c r="G1222" s="2">
        <f t="shared" si="22"/>
        <v>3897.2200400000002</v>
      </c>
      <c r="H1222" s="2">
        <f t="shared" si="23"/>
        <v>0.32000000000698492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208252.55</v>
      </c>
      <c r="E1223" s="1">
        <v>0</v>
      </c>
      <c r="F1223" s="1">
        <v>0</v>
      </c>
      <c r="G1223" s="2">
        <f t="shared" si="22"/>
        <v>99961.223999999987</v>
      </c>
      <c r="H1223" s="2">
        <f t="shared" si="23"/>
        <v>0.45000000001164153</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208252.55</v>
      </c>
      <c r="E1224" s="1">
        <v>0</v>
      </c>
      <c r="F1224" s="1">
        <v>0</v>
      </c>
      <c r="G1224" s="2">
        <f t="shared" si="22"/>
        <v>100377.7291</v>
      </c>
      <c r="H1224" s="2">
        <f t="shared" si="23"/>
        <v>0.45000000001164153</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219023</v>
      </c>
      <c r="D1227" s="1">
        <f>BILANCA!E250</f>
        <v>90587.87</v>
      </c>
      <c r="E1227" s="1">
        <v>0</v>
      </c>
      <c r="F1227" s="1">
        <v>0</v>
      </c>
      <c r="G1227" s="2">
        <f t="shared" si="22"/>
        <v>97648.492559999999</v>
      </c>
      <c r="H1227" s="2">
        <f t="shared" si="23"/>
        <v>0.13000000000465661</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124795</v>
      </c>
      <c r="D1228" s="1">
        <f>BILANCA!E251</f>
        <v>0</v>
      </c>
      <c r="E1228" s="1">
        <v>0</v>
      </c>
      <c r="F1228" s="1">
        <v>0</v>
      </c>
      <c r="G1228" s="2">
        <f t="shared" si="22"/>
        <v>30574.774999999998</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94228</v>
      </c>
      <c r="D1229" s="1">
        <f>BILANCA!E252</f>
        <v>90587.87</v>
      </c>
      <c r="E1229" s="1">
        <v>0</v>
      </c>
      <c r="F1229" s="1">
        <v>0</v>
      </c>
      <c r="G1229" s="2">
        <f t="shared" si="22"/>
        <v>67749.320039999991</v>
      </c>
      <c r="H1229" s="2">
        <f t="shared" si="23"/>
        <v>0.13000000000465661</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2890770</v>
      </c>
      <c r="D1232" s="1">
        <f>BILANCA!E255</f>
        <v>3283256.72</v>
      </c>
      <c r="E1232" s="1">
        <v>0</v>
      </c>
      <c r="F1232" s="1">
        <v>0</v>
      </c>
      <c r="G1232" s="2">
        <f t="shared" si="22"/>
        <v>2354863.57656</v>
      </c>
      <c r="H1232" s="2">
        <f t="shared" si="23"/>
        <v>0.27999999979510903</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2721801</v>
      </c>
      <c r="D1236" s="1">
        <f>BILANCA!E259</f>
        <v>2875070.8</v>
      </c>
      <c r="E1236" s="1">
        <v>0</v>
      </c>
      <c r="F1236" s="1">
        <v>0</v>
      </c>
      <c r="G1236" s="2">
        <f t="shared" si="22"/>
        <v>2143401.4778</v>
      </c>
      <c r="H1236" s="2">
        <f t="shared" si="23"/>
        <v>0.20000000018626451</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2721801</v>
      </c>
      <c r="D1237" s="1">
        <f>BILANCA!E260</f>
        <v>2875070.8</v>
      </c>
      <c r="E1237" s="1">
        <v>0</v>
      </c>
      <c r="F1237" s="1">
        <v>0</v>
      </c>
      <c r="G1237" s="2">
        <f t="shared" si="22"/>
        <v>2151873.4204000002</v>
      </c>
      <c r="H1237" s="2">
        <f t="shared" si="23"/>
        <v>0.20000000018626451</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21354</v>
      </c>
      <c r="D1240" s="1">
        <f>BILANCA!E264</f>
        <v>20447.96</v>
      </c>
      <c r="E1240" s="1">
        <v>0</v>
      </c>
      <c r="F1240" s="1">
        <v>0</v>
      </c>
      <c r="G1240" s="2">
        <f t="shared" si="22"/>
        <v>15998.229439999999</v>
      </c>
      <c r="H1240" s="2">
        <f t="shared" si="23"/>
        <v>4.0000000000873115E-2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2869416</v>
      </c>
      <c r="D1241" s="1">
        <f>BILANCA!E265</f>
        <v>3262808.76</v>
      </c>
      <c r="E1241" s="1">
        <v>0</v>
      </c>
      <c r="F1241" s="1">
        <v>0</v>
      </c>
      <c r="G1241" s="2">
        <f t="shared" si="22"/>
        <v>2423918.6481599999</v>
      </c>
      <c r="H1241" s="2">
        <f t="shared" si="23"/>
        <v>0.24000000022351742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54642</v>
      </c>
      <c r="D1244" s="1">
        <f>BILANCA!E268</f>
        <v>70646.97</v>
      </c>
      <c r="E1244" s="1">
        <v>0</v>
      </c>
      <c r="F1244" s="1">
        <v>0</v>
      </c>
      <c r="G1244" s="2">
        <f t="shared" si="24"/>
        <v>51139.280339999998</v>
      </c>
      <c r="H1244" s="2">
        <f t="shared" si="23"/>
        <v>2.9999999998835847E-2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16511</v>
      </c>
      <c r="D1245" s="1">
        <f>BILANCA!E269</f>
        <v>16510.830000000002</v>
      </c>
      <c r="E1245" s="1">
        <v>0</v>
      </c>
      <c r="F1245" s="1">
        <v>0</v>
      </c>
      <c r="G1245" s="2">
        <f t="shared" si="24"/>
        <v>12977.556920000003</v>
      </c>
      <c r="H1245" s="2">
        <f t="shared" si="23"/>
        <v>0.16999999999825377</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487</v>
      </c>
      <c r="D1263" s="1">
        <f>BILANCA!E287</f>
        <v>7878</v>
      </c>
      <c r="E1263" s="1">
        <v>0</v>
      </c>
      <c r="F1263" s="1">
        <v>0</v>
      </c>
      <c r="G1263" s="2">
        <f t="shared" si="24"/>
        <v>4548.04</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2657244</v>
      </c>
      <c r="D1264" s="1">
        <f>BILANCA!E288</f>
        <v>2910926.89</v>
      </c>
      <c r="E1264" s="1">
        <v>0</v>
      </c>
      <c r="F1264" s="1">
        <v>0</v>
      </c>
      <c r="G1264" s="2">
        <f t="shared" si="24"/>
        <v>2382626.4761800002</v>
      </c>
      <c r="H1264" s="2">
        <f t="shared" si="23"/>
        <v>0.10999999986961484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1555</v>
      </c>
      <c r="E1266" s="1">
        <v>0</v>
      </c>
      <c r="F1266" s="1">
        <v>0</v>
      </c>
      <c r="G1266" s="2">
        <f t="shared" si="24"/>
        <v>880.12999999999988</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2040</v>
      </c>
      <c r="D1273" s="1">
        <f>BILANCA!E297</f>
        <v>3635.22</v>
      </c>
      <c r="E1273" s="1">
        <v>0</v>
      </c>
      <c r="F1273" s="1">
        <v>0</v>
      </c>
      <c r="G1273" s="2">
        <f t="shared" si="24"/>
        <v>2700.0275999999994</v>
      </c>
      <c r="H1273" s="2">
        <f t="shared" si="23"/>
        <v>0.21999999999979991</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34483126</v>
      </c>
      <c r="D1383" s="1">
        <f>'RAS-funkcijski'!E89</f>
        <v>36060424.060000002</v>
      </c>
      <c r="E1383" s="1">
        <v>0</v>
      </c>
      <c r="F1383" s="1">
        <v>0</v>
      </c>
      <c r="G1383" s="2">
        <f t="shared" si="24"/>
        <v>9061337.8002000004</v>
      </c>
      <c r="H1383" s="2">
        <f t="shared" si="27"/>
        <v>6.0000002384185791E-2</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34483126</v>
      </c>
      <c r="D1388" s="1">
        <f>'RAS-funkcijski'!E94</f>
        <v>36060424.060000002</v>
      </c>
      <c r="E1388" s="1">
        <v>0</v>
      </c>
      <c r="F1388" s="1">
        <v>0</v>
      </c>
      <c r="G1388" s="2">
        <f t="shared" si="24"/>
        <v>9594357.6708000004</v>
      </c>
      <c r="H1388" s="2">
        <f t="shared" si="27"/>
        <v>6.0000002384185791E-2</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34483126</v>
      </c>
      <c r="D1389" s="1">
        <f>'RAS-funkcijski'!E95</f>
        <v>36060424.060000002</v>
      </c>
      <c r="E1389" s="1">
        <v>0</v>
      </c>
      <c r="F1389" s="1">
        <v>0</v>
      </c>
      <c r="G1389" s="2">
        <f t="shared" si="24"/>
        <v>9700961.6449199989</v>
      </c>
      <c r="H1389" s="2">
        <f t="shared" si="27"/>
        <v>6.0000002384185791E-2</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34483126</v>
      </c>
      <c r="D1435" s="13">
        <f>'RAS-funkcijski'!E141</f>
        <v>36060424.060000002</v>
      </c>
      <c r="E1435" s="13">
        <v>0</v>
      </c>
      <c r="F1435" s="13">
        <v>0</v>
      </c>
      <c r="G1435" s="14">
        <f t="shared" si="24"/>
        <v>14604744.454440001</v>
      </c>
      <c r="H1435" s="14">
        <f t="shared" si="27"/>
        <v>6.0000002384185791E-2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752049.19</v>
      </c>
      <c r="D1436" s="6">
        <f>'P-VRIO'!E5</f>
        <v>2001.81</v>
      </c>
      <c r="E1436" s="6">
        <v>0</v>
      </c>
      <c r="F1436" s="6">
        <v>0</v>
      </c>
      <c r="G1436" s="7">
        <f t="shared" si="24"/>
        <v>756.05280999999991</v>
      </c>
      <c r="H1436" s="7">
        <f t="shared" si="27"/>
        <v>0.37999999994417522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1234.81</v>
      </c>
      <c r="E1437" s="1">
        <v>0</v>
      </c>
      <c r="F1437" s="1">
        <v>0</v>
      </c>
      <c r="G1437" s="2">
        <f t="shared" si="24"/>
        <v>4.9392399999999999</v>
      </c>
      <c r="H1437" s="2">
        <f t="shared" si="27"/>
        <v>0.19000000000005457</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1234.81</v>
      </c>
      <c r="E1438" s="1">
        <v>0</v>
      </c>
      <c r="F1438" s="1">
        <v>0</v>
      </c>
      <c r="G1438" s="2">
        <f t="shared" si="24"/>
        <v>7.4088599999999998</v>
      </c>
      <c r="H1438" s="2">
        <f t="shared" si="27"/>
        <v>0.19000000000005457</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1234.81</v>
      </c>
      <c r="E1440" s="1">
        <v>0</v>
      </c>
      <c r="F1440" s="1">
        <v>0</v>
      </c>
      <c r="G1440" s="2">
        <f t="shared" si="24"/>
        <v>12.348100000000001</v>
      </c>
      <c r="H1440" s="2">
        <f t="shared" si="27"/>
        <v>0.19000000000005457</v>
      </c>
      <c r="I1440" s="10">
        <f t="shared" si="28"/>
        <v>2.3461390000006741</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752049.19</v>
      </c>
      <c r="D1453" s="1">
        <f>'P-VRIO'!E22</f>
        <v>767</v>
      </c>
      <c r="E1453" s="1">
        <v>0</v>
      </c>
      <c r="F1453" s="1">
        <v>0</v>
      </c>
      <c r="G1453" s="2">
        <f t="shared" si="24"/>
        <v>13564.497419999998</v>
      </c>
      <c r="H1453" s="2">
        <f t="shared" si="27"/>
        <v>0.18999999994412065</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752049.19</v>
      </c>
      <c r="D1454" s="1">
        <f>'P-VRIO'!E23</f>
        <v>0</v>
      </c>
      <c r="E1454" s="1">
        <v>0</v>
      </c>
      <c r="F1454" s="1">
        <v>0</v>
      </c>
      <c r="G1454" s="2">
        <f t="shared" si="24"/>
        <v>14288.934609999998</v>
      </c>
      <c r="H1454" s="2">
        <f t="shared" si="27"/>
        <v>0.18999999994412065</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516333.06</v>
      </c>
      <c r="D1455" s="1">
        <f>'P-VRIO'!E24</f>
        <v>0</v>
      </c>
      <c r="E1455" s="1">
        <v>0</v>
      </c>
      <c r="F1455" s="1">
        <v>0</v>
      </c>
      <c r="G1455" s="2">
        <f t="shared" si="24"/>
        <v>10326.6612</v>
      </c>
      <c r="H1455" s="2">
        <f t="shared" si="27"/>
        <v>5.9999999997671694E-2</v>
      </c>
      <c r="I1455" s="10">
        <f t="shared" ref="I1455:I1460" si="30">G1455*H1455</f>
        <v>619.59967197595643</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28105.63</v>
      </c>
      <c r="D1456" s="1">
        <f>'P-VRIO'!E25</f>
        <v>0</v>
      </c>
      <c r="E1456" s="1">
        <v>0</v>
      </c>
      <c r="F1456" s="1">
        <v>0</v>
      </c>
      <c r="G1456" s="2">
        <f t="shared" si="24"/>
        <v>590.21823000000006</v>
      </c>
      <c r="H1456" s="2">
        <f t="shared" si="27"/>
        <v>0.36999999999898137</v>
      </c>
      <c r="I1456" s="10">
        <f t="shared" si="30"/>
        <v>218.38074509939881</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207610.5</v>
      </c>
      <c r="D1460" s="1">
        <f>'P-VRIO'!E29</f>
        <v>0</v>
      </c>
      <c r="E1460" s="1">
        <v>0</v>
      </c>
      <c r="F1460" s="1">
        <v>0</v>
      </c>
      <c r="G1460" s="2">
        <f t="shared" si="24"/>
        <v>5190.2625000000007</v>
      </c>
      <c r="H1460" s="2">
        <f t="shared" si="27"/>
        <v>0.5</v>
      </c>
      <c r="I1460" s="10">
        <f t="shared" si="30"/>
        <v>2595.1312500000004</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767</v>
      </c>
      <c r="E1461" s="1">
        <v>0</v>
      </c>
      <c r="F1461" s="1">
        <v>0</v>
      </c>
      <c r="G1461" s="2">
        <f t="shared" si="24"/>
        <v>39.884</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767</v>
      </c>
      <c r="E1467" s="1">
        <v>0</v>
      </c>
      <c r="F1467" s="1">
        <v>0</v>
      </c>
      <c r="G1467" s="2">
        <f t="shared" si="24"/>
        <v>49.088000000000001</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2657731.04</v>
      </c>
      <c r="D1480" s="6"/>
      <c r="E1480" s="6">
        <v>0</v>
      </c>
      <c r="F1480" s="6">
        <v>0</v>
      </c>
      <c r="G1480" s="7">
        <f t="shared" ref="G1480:G1580" si="34">B1480/1000*C1480</f>
        <v>2657.7310400000001</v>
      </c>
      <c r="H1480" s="7">
        <f t="shared" ref="H1480:H1580" si="35">ABS(C1480-ROUND(C1480,0))</f>
        <v>4.0000000037252903E-2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36355969.289999999</v>
      </c>
      <c r="D1481" s="1">
        <v>0</v>
      </c>
      <c r="E1481" s="1">
        <v>0</v>
      </c>
      <c r="F1481" s="1">
        <v>0</v>
      </c>
      <c r="G1481" s="2">
        <f t="shared" si="34"/>
        <v>72711.938580000002</v>
      </c>
      <c r="H1481" s="2">
        <f t="shared" si="35"/>
        <v>0.28999999910593033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325749.03999999998</v>
      </c>
      <c r="D1482" s="1">
        <v>0</v>
      </c>
      <c r="E1482" s="1">
        <v>0</v>
      </c>
      <c r="F1482" s="1">
        <v>0</v>
      </c>
      <c r="G1482" s="2">
        <f t="shared" si="34"/>
        <v>977.24712</v>
      </c>
      <c r="H1482" s="2">
        <f t="shared" si="35"/>
        <v>3.9999999979045242E-2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34092033.380000003</v>
      </c>
      <c r="D1483" s="1">
        <v>0</v>
      </c>
      <c r="E1483" s="1">
        <v>0</v>
      </c>
      <c r="F1483" s="1">
        <v>0</v>
      </c>
      <c r="G1483" s="2">
        <f t="shared" si="34"/>
        <v>136368.13352</v>
      </c>
      <c r="H1483" s="2">
        <f t="shared" si="35"/>
        <v>0.38000000268220901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27466177.579999998</v>
      </c>
      <c r="D1484" s="1">
        <v>0</v>
      </c>
      <c r="E1484" s="1">
        <v>0</v>
      </c>
      <c r="F1484" s="1">
        <v>0</v>
      </c>
      <c r="G1484" s="2">
        <f t="shared" si="34"/>
        <v>137330.8879</v>
      </c>
      <c r="H1484" s="2">
        <f t="shared" si="35"/>
        <v>0.42000000178813934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6404339.2400000002</v>
      </c>
      <c r="D1485" s="1">
        <v>0</v>
      </c>
      <c r="E1485" s="1">
        <v>0</v>
      </c>
      <c r="F1485" s="1">
        <v>0</v>
      </c>
      <c r="G1485" s="2">
        <f t="shared" si="34"/>
        <v>38426.03544</v>
      </c>
      <c r="H1485" s="2">
        <f t="shared" si="35"/>
        <v>0.24000000022351742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37200.199999999997</v>
      </c>
      <c r="D1486" s="1">
        <v>0</v>
      </c>
      <c r="E1486" s="1">
        <v>0</v>
      </c>
      <c r="F1486" s="1">
        <v>0</v>
      </c>
      <c r="G1486" s="2">
        <f t="shared" si="34"/>
        <v>260.40139999999997</v>
      </c>
      <c r="H1486" s="2">
        <f t="shared" si="35"/>
        <v>0.19999999999708962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850</v>
      </c>
      <c r="D1489" s="1">
        <v>0</v>
      </c>
      <c r="E1489" s="1">
        <v>0</v>
      </c>
      <c r="F1489" s="1">
        <v>0</v>
      </c>
      <c r="G1489" s="2">
        <f t="shared" si="34"/>
        <v>8.5</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183466.36</v>
      </c>
      <c r="D1491" s="1">
        <v>0</v>
      </c>
      <c r="E1491" s="1">
        <v>0</v>
      </c>
      <c r="F1491" s="1">
        <v>0</v>
      </c>
      <c r="G1491" s="2">
        <f t="shared" si="34"/>
        <v>2201.5963200000001</v>
      </c>
      <c r="H1491" s="2">
        <f t="shared" si="35"/>
        <v>0.35999999998603016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1938186.87</v>
      </c>
      <c r="D1492" s="1">
        <v>0</v>
      </c>
      <c r="E1492" s="1">
        <v>0</v>
      </c>
      <c r="F1492" s="1">
        <v>0</v>
      </c>
      <c r="G1492" s="2">
        <f t="shared" si="34"/>
        <v>25196.42931</v>
      </c>
      <c r="H1492" s="2">
        <f t="shared" si="35"/>
        <v>0.12999999988824129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36093340.439999998</v>
      </c>
      <c r="D1499" s="1">
        <v>0</v>
      </c>
      <c r="E1499" s="1">
        <v>0</v>
      </c>
      <c r="F1499" s="1">
        <v>0</v>
      </c>
      <c r="G1499" s="2">
        <f t="shared" si="34"/>
        <v>721866.8088</v>
      </c>
      <c r="H1499" s="2">
        <f t="shared" si="35"/>
        <v>0.43999999761581421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321828.12</v>
      </c>
      <c r="D1500" s="1">
        <v>0</v>
      </c>
      <c r="E1500" s="1">
        <v>0</v>
      </c>
      <c r="F1500" s="1">
        <v>0</v>
      </c>
      <c r="G1500" s="2">
        <f t="shared" si="34"/>
        <v>6758.3905199999999</v>
      </c>
      <c r="H1500" s="2">
        <f t="shared" si="35"/>
        <v>0.11999999999534339</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33834880.450000003</v>
      </c>
      <c r="D1501" s="1">
        <v>0</v>
      </c>
      <c r="E1501" s="1">
        <v>0</v>
      </c>
      <c r="F1501" s="1">
        <v>0</v>
      </c>
      <c r="G1501" s="2">
        <f t="shared" si="34"/>
        <v>744367.36990000005</v>
      </c>
      <c r="H1501" s="2">
        <f t="shared" si="35"/>
        <v>0.45000000298023224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27243215.890000001</v>
      </c>
      <c r="D1502" s="1">
        <v>0</v>
      </c>
      <c r="E1502" s="1">
        <v>0</v>
      </c>
      <c r="F1502" s="1">
        <v>0</v>
      </c>
      <c r="G1502" s="2">
        <f t="shared" si="34"/>
        <v>626593.96547000005</v>
      </c>
      <c r="H1502" s="2">
        <f t="shared" si="35"/>
        <v>0.10999999940395355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6372100.1399999997</v>
      </c>
      <c r="D1503" s="1">
        <v>0</v>
      </c>
      <c r="E1503" s="1">
        <v>0</v>
      </c>
      <c r="F1503" s="1">
        <v>0</v>
      </c>
      <c r="G1503" s="2">
        <f t="shared" si="34"/>
        <v>152930.40336</v>
      </c>
      <c r="H1503" s="2">
        <f t="shared" si="35"/>
        <v>0.13999999966472387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36843.06</v>
      </c>
      <c r="D1504" s="1">
        <v>0</v>
      </c>
      <c r="E1504" s="1">
        <v>0</v>
      </c>
      <c r="F1504" s="1">
        <v>0</v>
      </c>
      <c r="G1504" s="2">
        <f t="shared" si="34"/>
        <v>921.07650000000001</v>
      </c>
      <c r="H1504" s="2">
        <f t="shared" si="35"/>
        <v>5.9999999997671694E-2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850</v>
      </c>
      <c r="D1507" s="1">
        <v>0</v>
      </c>
      <c r="E1507" s="1">
        <v>0</v>
      </c>
      <c r="F1507" s="1">
        <v>0</v>
      </c>
      <c r="G1507" s="2">
        <f t="shared" si="34"/>
        <v>23.8</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181871.35999999999</v>
      </c>
      <c r="D1509" s="1">
        <v>0</v>
      </c>
      <c r="E1509" s="1">
        <v>0</v>
      </c>
      <c r="F1509" s="1">
        <v>0</v>
      </c>
      <c r="G1509" s="2">
        <f t="shared" si="34"/>
        <v>5456.1407999999992</v>
      </c>
      <c r="H1509" s="2">
        <f t="shared" si="35"/>
        <v>0.35999999998603016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1936631.87</v>
      </c>
      <c r="D1510" s="1">
        <v>0</v>
      </c>
      <c r="E1510" s="1">
        <v>0</v>
      </c>
      <c r="F1510" s="1">
        <v>0</v>
      </c>
      <c r="G1510" s="2">
        <f t="shared" si="34"/>
        <v>60035.58797</v>
      </c>
      <c r="H1510" s="2">
        <f t="shared" si="35"/>
        <v>0.12999999988824129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2920359.8900000006</v>
      </c>
      <c r="D1517" s="1">
        <v>0</v>
      </c>
      <c r="E1517" s="1">
        <v>0</v>
      </c>
      <c r="F1517" s="1">
        <v>0</v>
      </c>
      <c r="G1517" s="2">
        <f t="shared" si="34"/>
        <v>110973.67582000002</v>
      </c>
      <c r="H1517" s="2">
        <f t="shared" si="35"/>
        <v>0.10999999940395355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7878</v>
      </c>
      <c r="D1518" s="1">
        <v>0</v>
      </c>
      <c r="E1518" s="1">
        <v>0</v>
      </c>
      <c r="F1518" s="1">
        <v>0</v>
      </c>
      <c r="G1518" s="2">
        <f t="shared" si="34"/>
        <v>307.24200000000002</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7878</v>
      </c>
      <c r="D1524" s="1">
        <v>0</v>
      </c>
      <c r="E1524" s="1">
        <v>0</v>
      </c>
      <c r="F1524" s="1">
        <v>0</v>
      </c>
      <c r="G1524" s="2">
        <f t="shared" si="34"/>
        <v>354.51</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7878</v>
      </c>
      <c r="D1530" s="1">
        <v>0</v>
      </c>
      <c r="E1530" s="1">
        <v>0</v>
      </c>
      <c r="F1530" s="1">
        <v>0</v>
      </c>
      <c r="G1530" s="2">
        <f t="shared" si="34"/>
        <v>401.77799999999996</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7878</v>
      </c>
      <c r="D1531" s="1">
        <v>0</v>
      </c>
      <c r="E1531" s="1">
        <v>0</v>
      </c>
      <c r="F1531" s="1">
        <v>0</v>
      </c>
      <c r="G1531" s="2">
        <f t="shared" si="34"/>
        <v>409.65600000000001</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2912481.89</v>
      </c>
      <c r="D1576" s="1">
        <v>0</v>
      </c>
      <c r="E1576" s="1">
        <v>0</v>
      </c>
      <c r="F1576" s="1">
        <v>0</v>
      </c>
      <c r="G1576" s="2">
        <f t="shared" si="34"/>
        <v>282510.74333000003</v>
      </c>
      <c r="H1576" s="2">
        <f t="shared" si="35"/>
        <v>0.10999999986961484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18996.580000000002</v>
      </c>
      <c r="D1577" s="1">
        <v>0</v>
      </c>
      <c r="E1577" s="1">
        <v>0</v>
      </c>
      <c r="F1577" s="1">
        <v>0</v>
      </c>
      <c r="G1577" s="2">
        <f t="shared" si="34"/>
        <v>1861.6648400000001</v>
      </c>
      <c r="H1577" s="2">
        <f t="shared" si="35"/>
        <v>0.41999999999825377</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2891930.31</v>
      </c>
      <c r="D1578" s="1">
        <v>0</v>
      </c>
      <c r="E1578" s="1">
        <v>0</v>
      </c>
      <c r="F1578" s="1">
        <v>0</v>
      </c>
      <c r="G1578" s="2">
        <f t="shared" si="34"/>
        <v>286301.10068999999</v>
      </c>
      <c r="H1578" s="2">
        <f t="shared" si="35"/>
        <v>0.31000000005587935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1555</v>
      </c>
      <c r="D1579" s="1">
        <v>0</v>
      </c>
      <c r="E1579" s="1">
        <v>0</v>
      </c>
      <c r="F1579" s="1">
        <v>0</v>
      </c>
      <c r="G1579" s="2">
        <f t="shared" si="34"/>
        <v>155.5</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2" customWidth="1"/>
    <col min="2" max="7" width="14.42578125" customWidth="1"/>
  </cols>
  <sheetData>
    <row r="1" spans="1:1" ht="37.5" customHeight="1" x14ac:dyDescent="0.2">
      <c r="A1" s="279" t="s">
        <v>12</v>
      </c>
    </row>
    <row r="2" spans="1:1" ht="12.75" customHeight="1" x14ac:dyDescent="0.2">
      <c r="A2" s="273"/>
    </row>
    <row r="3" spans="1:1" ht="22.5" x14ac:dyDescent="0.2">
      <c r="A3" s="274" t="s">
        <v>13</v>
      </c>
    </row>
    <row r="4" spans="1:1" ht="39" customHeight="1" x14ac:dyDescent="0.2">
      <c r="A4" s="274" t="s">
        <v>14</v>
      </c>
    </row>
    <row r="5" spans="1:1" ht="51.75" customHeight="1" x14ac:dyDescent="0.2">
      <c r="A5" s="274" t="s">
        <v>15</v>
      </c>
    </row>
    <row r="6" spans="1:1" ht="27" customHeight="1" x14ac:dyDescent="0.2">
      <c r="A6" s="275" t="s">
        <v>16</v>
      </c>
    </row>
    <row r="7" spans="1:1" ht="56.25" x14ac:dyDescent="0.2">
      <c r="A7" s="276" t="s">
        <v>17</v>
      </c>
    </row>
    <row r="8" spans="1:1" ht="78.75" x14ac:dyDescent="0.2">
      <c r="A8" s="277" t="s">
        <v>18</v>
      </c>
    </row>
    <row r="9" spans="1:1" ht="22.5" x14ac:dyDescent="0.2">
      <c r="A9" s="274" t="s">
        <v>19</v>
      </c>
    </row>
    <row r="10" spans="1:1" ht="56.25" x14ac:dyDescent="0.2">
      <c r="A10" s="274" t="s">
        <v>20</v>
      </c>
    </row>
    <row r="11" spans="1:1" ht="42.75" customHeight="1" x14ac:dyDescent="0.2">
      <c r="A11" s="27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7" t="s">
        <v>22</v>
      </c>
      <c r="B2" s="338"/>
      <c r="C2" s="338"/>
      <c r="D2" s="338"/>
      <c r="E2" s="338"/>
      <c r="F2" s="338"/>
      <c r="G2" s="338"/>
      <c r="H2" s="338"/>
      <c r="I2" s="338"/>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35">
      <c r="A4" s="339" t="s">
        <v>24</v>
      </c>
      <c r="B4" s="340"/>
      <c r="C4" s="340"/>
      <c r="D4" s="340"/>
      <c r="E4" s="340"/>
      <c r="F4" s="340"/>
      <c r="G4" s="340"/>
      <c r="H4" s="340"/>
      <c r="I4" s="340"/>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8">
        <v>47502</v>
      </c>
      <c r="H6" s="19" t="s">
        <v>26</v>
      </c>
      <c r="I6" s="20" t="s">
        <v>27</v>
      </c>
      <c r="J6" s="4"/>
      <c r="L6" s="4"/>
      <c r="M6" s="4"/>
      <c r="N6" s="4"/>
      <c r="O6" s="4"/>
      <c r="P6" s="4"/>
      <c r="Q6" s="4"/>
      <c r="R6" s="4"/>
      <c r="S6" s="4"/>
      <c r="T6" s="4"/>
      <c r="U6" s="4"/>
      <c r="V6" s="4"/>
      <c r="W6" s="4"/>
      <c r="X6" s="4"/>
    </row>
    <row r="7" spans="1:24" ht="15" customHeight="1" x14ac:dyDescent="0.2">
      <c r="B7" s="21"/>
      <c r="C7" s="22"/>
      <c r="D7" s="23"/>
      <c r="E7" s="341" t="s">
        <v>28</v>
      </c>
      <c r="F7" s="344" t="s">
        <v>29</v>
      </c>
      <c r="G7" s="345"/>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7" t="s">
        <v>31</v>
      </c>
      <c r="E8" s="342"/>
      <c r="F8" s="333" t="s">
        <v>32</v>
      </c>
      <c r="G8" s="334"/>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2"/>
      <c r="F9" s="335" t="s">
        <v>33</v>
      </c>
      <c r="G9" s="336"/>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9" t="s">
        <v>35</v>
      </c>
      <c r="E10" s="342"/>
      <c r="F10" s="333" t="s">
        <v>36</v>
      </c>
      <c r="G10" s="334"/>
      <c r="H10" s="26" t="str">
        <f t="array" ref="H10">IF(OR(SUMPRODUCT(--('P-VRIO'!D8:E21&lt;&gt;""))&lt;&gt;0,SUMPRODUCT(--('P-VRIO'!D24:E29&lt;&gt;""))&lt;&gt;0,SUMPRODUCT(--('P-VRIO'!D31:E37&lt;&gt;""))&lt;&gt;0,SUMPRODUCT(--('P-VRIO'!D40:E43&lt;&gt;""))&lt;&gt;0,SUMPRODUCT(--('P-VRIO'!D45:E48&lt;&gt;""))&lt;&gt;0),"DA","NE")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3"/>
      <c r="F11" s="346" t="s">
        <v>37</v>
      </c>
      <c r="G11" s="347"/>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70"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3" t="s">
        <v>40</v>
      </c>
      <c r="B15" s="327" t="s">
        <v>41</v>
      </c>
      <c r="C15" s="328"/>
      <c r="D15" s="328"/>
      <c r="E15" s="328"/>
      <c r="F15" s="329"/>
      <c r="G15" s="264" t="s">
        <v>42</v>
      </c>
      <c r="H15" s="264" t="s">
        <v>43</v>
      </c>
      <c r="I15" s="265" t="s">
        <v>44</v>
      </c>
      <c r="J15" s="4"/>
      <c r="K15" s="4"/>
      <c r="L15" s="4"/>
      <c r="M15" s="4"/>
      <c r="N15" s="4"/>
      <c r="O15" s="4"/>
      <c r="P15" s="4"/>
      <c r="Q15" s="4"/>
      <c r="R15" s="4"/>
      <c r="S15" s="4"/>
      <c r="T15" s="4"/>
      <c r="U15" s="4"/>
      <c r="V15" s="4"/>
      <c r="W15" s="4"/>
      <c r="X15" s="4"/>
    </row>
    <row r="16" spans="1:24" ht="12.75" customHeight="1" x14ac:dyDescent="0.2">
      <c r="A16" s="330" t="s">
        <v>29</v>
      </c>
      <c r="B16" s="326" t="str">
        <f>'PR-RAS'!B6</f>
        <v xml:space="preserve">PRIHODI POSLOVANJA (šifre 61+62+63+64+65+66+67+68) </v>
      </c>
      <c r="C16" s="322"/>
      <c r="D16" s="322"/>
      <c r="E16" s="322"/>
      <c r="F16" s="323"/>
      <c r="G16" s="34" t="str">
        <f>'PR-RAS'!C6</f>
        <v>6</v>
      </c>
      <c r="H16" s="172">
        <f>'PR-RAS'!D6</f>
        <v>34758709</v>
      </c>
      <c r="I16" s="172">
        <f>'PR-RAS'!E6</f>
        <v>36389512.539999999</v>
      </c>
      <c r="J16" s="4"/>
      <c r="K16" s="4"/>
      <c r="L16" s="4"/>
      <c r="M16" s="4"/>
      <c r="N16" s="4"/>
      <c r="O16" s="4"/>
      <c r="P16" s="4"/>
      <c r="Q16" s="4"/>
      <c r="R16" s="4"/>
      <c r="S16" s="4"/>
      <c r="T16" s="4"/>
      <c r="U16" s="4"/>
      <c r="V16" s="4"/>
      <c r="W16" s="4"/>
      <c r="X16" s="4"/>
    </row>
    <row r="17" spans="1:24" ht="12.75" customHeight="1" x14ac:dyDescent="0.2">
      <c r="A17" s="331"/>
      <c r="B17" s="315" t="str">
        <f>'PR-RAS'!B151</f>
        <v xml:space="preserve">RASHODI POSLOVANJA (šifre 31+32+34+35+36+37+38) </v>
      </c>
      <c r="C17" s="316"/>
      <c r="D17" s="316"/>
      <c r="E17" s="316"/>
      <c r="F17" s="317"/>
      <c r="G17" s="35" t="str">
        <f>'PR-RAS'!C151</f>
        <v>3</v>
      </c>
      <c r="H17" s="172">
        <f>'PR-RAS'!D151</f>
        <v>32845502</v>
      </c>
      <c r="I17" s="172">
        <f>'PR-RAS'!E151</f>
        <v>33951667.130000003</v>
      </c>
      <c r="J17" s="4"/>
      <c r="K17" s="4"/>
      <c r="L17" s="4"/>
      <c r="M17" s="4"/>
      <c r="N17" s="4"/>
      <c r="O17" s="4"/>
      <c r="P17" s="4"/>
      <c r="Q17" s="4"/>
      <c r="R17" s="4"/>
      <c r="S17" s="4"/>
      <c r="T17" s="4"/>
      <c r="U17" s="4"/>
      <c r="V17" s="4"/>
      <c r="W17" s="4"/>
      <c r="X17" s="4"/>
    </row>
    <row r="18" spans="1:24" ht="12.75" customHeight="1" x14ac:dyDescent="0.2">
      <c r="A18" s="331"/>
      <c r="B18" s="315" t="str">
        <f>'PR-RAS'!B645</f>
        <v>Višak prihoda i primitaka raspoloživ u sljedećem razdoblju (šifre X005 + '9221-9222' - Y005 - '9222-9221')</v>
      </c>
      <c r="C18" s="316"/>
      <c r="D18" s="316"/>
      <c r="E18" s="316"/>
      <c r="F18" s="317"/>
      <c r="G18" s="35" t="str">
        <f>'PR-RAS'!C645</f>
        <v>X006</v>
      </c>
      <c r="H18" s="172">
        <f>'PR-RAS'!D645</f>
        <v>0</v>
      </c>
      <c r="I18" s="172">
        <f>'PR-RAS'!E645</f>
        <v>117664.67999999673</v>
      </c>
      <c r="J18" s="4"/>
      <c r="K18" s="4"/>
      <c r="L18" s="4"/>
      <c r="M18" s="4"/>
      <c r="N18" s="4"/>
      <c r="O18" s="4"/>
      <c r="P18" s="4"/>
      <c r="Q18" s="4"/>
      <c r="R18" s="4"/>
      <c r="S18" s="4"/>
      <c r="T18" s="4"/>
      <c r="U18" s="4"/>
      <c r="V18" s="4"/>
      <c r="W18" s="4"/>
      <c r="X18" s="4"/>
    </row>
    <row r="19" spans="1:24" ht="12.75" customHeight="1" x14ac:dyDescent="0.2">
      <c r="A19" s="332"/>
      <c r="B19" s="318" t="str">
        <f>'PR-RAS'!B646</f>
        <v>Manjak prihoda i primitaka za pokriće u sljedećem razdoblju (šifre Y005 + '9222-9221' - X005 - '9221-9222' )</v>
      </c>
      <c r="C19" s="319"/>
      <c r="D19" s="319"/>
      <c r="E19" s="319"/>
      <c r="F19" s="320"/>
      <c r="G19" s="36" t="str">
        <f>'PR-RAS'!C646</f>
        <v>Y006</v>
      </c>
      <c r="H19" s="173">
        <f>'PR-RAS'!D646</f>
        <v>219023</v>
      </c>
      <c r="I19" s="173">
        <f>'PR-RAS'!E646</f>
        <v>0</v>
      </c>
      <c r="J19" s="4"/>
      <c r="K19" s="4"/>
      <c r="L19" s="4"/>
      <c r="M19" s="4"/>
      <c r="N19" s="4"/>
      <c r="O19" s="4"/>
      <c r="P19" s="4"/>
      <c r="Q19" s="4"/>
      <c r="R19" s="4"/>
      <c r="S19" s="4"/>
      <c r="T19" s="4"/>
      <c r="U19" s="4"/>
      <c r="V19" s="4"/>
      <c r="W19" s="4"/>
      <c r="X19" s="4"/>
    </row>
    <row r="20" spans="1:24" ht="12.75" customHeight="1" x14ac:dyDescent="0.2">
      <c r="A20" s="330" t="s">
        <v>32</v>
      </c>
      <c r="B20" s="326" t="str">
        <f>BILANCA!B7</f>
        <v>Nefinancijska imovina (šifre 01+02+03+04+05+06)</v>
      </c>
      <c r="C20" s="322"/>
      <c r="D20" s="322"/>
      <c r="E20" s="322"/>
      <c r="F20" s="323"/>
      <c r="G20" s="159" t="str">
        <f>BILANCA!C7</f>
        <v>B002</v>
      </c>
      <c r="H20" s="174">
        <f>BILANCA!D7</f>
        <v>8106857</v>
      </c>
      <c r="I20" s="175">
        <f>BILANCA!E7</f>
        <v>8943581.5100000016</v>
      </c>
      <c r="J20" s="4"/>
      <c r="K20" s="4"/>
      <c r="L20" s="4"/>
      <c r="M20" s="4"/>
      <c r="N20" s="4"/>
      <c r="O20" s="4"/>
      <c r="P20" s="4"/>
      <c r="Q20" s="4"/>
      <c r="R20" s="4"/>
      <c r="S20" s="4"/>
      <c r="T20" s="4"/>
      <c r="U20" s="4"/>
      <c r="V20" s="4"/>
      <c r="W20" s="4"/>
      <c r="X20" s="4"/>
    </row>
    <row r="21" spans="1:24" ht="12.75" customHeight="1" x14ac:dyDescent="0.2">
      <c r="A21" s="331"/>
      <c r="B21" s="315" t="str">
        <f>BILANCA!B68</f>
        <v>Financijska imovina (šifre 11+12+13+14+15+16+17+19)</v>
      </c>
      <c r="C21" s="316"/>
      <c r="D21" s="316"/>
      <c r="E21" s="316"/>
      <c r="F21" s="317"/>
      <c r="G21" s="160" t="str">
        <f>BILANCA!C68</f>
        <v>1</v>
      </c>
      <c r="H21" s="176">
        <f>BILANCA!D68</f>
        <v>5329479</v>
      </c>
      <c r="I21" s="177">
        <f>BILANCA!E68</f>
        <v>6298641.8799999999</v>
      </c>
      <c r="J21" s="4"/>
      <c r="K21" s="4"/>
      <c r="L21" s="4"/>
      <c r="M21" s="4"/>
      <c r="N21" s="4"/>
      <c r="O21" s="4"/>
      <c r="P21" s="4"/>
      <c r="Q21" s="4"/>
      <c r="R21" s="4"/>
      <c r="S21" s="4"/>
      <c r="T21" s="4"/>
      <c r="U21" s="4"/>
      <c r="V21" s="4"/>
      <c r="W21" s="4"/>
      <c r="X21" s="4"/>
    </row>
    <row r="22" spans="1:24" ht="12.75" customHeight="1" x14ac:dyDescent="0.2">
      <c r="A22" s="331"/>
      <c r="B22" s="315" t="str">
        <f>BILANCA!B176</f>
        <v xml:space="preserve">Obveze (šifre 23+24+25+26+29) </v>
      </c>
      <c r="C22" s="316"/>
      <c r="D22" s="316"/>
      <c r="E22" s="316"/>
      <c r="F22" s="317"/>
      <c r="G22" s="160" t="str">
        <f>BILANCA!C176</f>
        <v>2</v>
      </c>
      <c r="H22" s="176">
        <f>BILANCA!D176</f>
        <v>2657731</v>
      </c>
      <c r="I22" s="177">
        <f>BILANCA!E176</f>
        <v>2920359.89</v>
      </c>
      <c r="J22" s="4"/>
      <c r="K22" s="4"/>
      <c r="L22" s="4"/>
      <c r="M22" s="4"/>
      <c r="N22" s="4"/>
      <c r="O22" s="4"/>
      <c r="P22" s="4"/>
      <c r="Q22" s="4"/>
      <c r="R22" s="4"/>
      <c r="S22" s="4"/>
      <c r="T22" s="4"/>
      <c r="U22" s="4"/>
      <c r="V22" s="4"/>
      <c r="W22" s="4"/>
      <c r="X22" s="4"/>
    </row>
    <row r="23" spans="1:24" ht="12.75" customHeight="1" x14ac:dyDescent="0.2">
      <c r="A23" s="332"/>
      <c r="B23" s="318" t="str">
        <f>BILANCA!B237</f>
        <v>Vlastiti izvori (šifre 91 + 922 - 93 + 96 do 98)</v>
      </c>
      <c r="C23" s="319"/>
      <c r="D23" s="319"/>
      <c r="E23" s="319"/>
      <c r="F23" s="320"/>
      <c r="G23" s="161" t="str">
        <f>BILANCA!C237</f>
        <v>9</v>
      </c>
      <c r="H23" s="178">
        <f>BILANCA!D237</f>
        <v>10778605</v>
      </c>
      <c r="I23" s="179">
        <f>BILANCA!E237</f>
        <v>12321863.500000002</v>
      </c>
      <c r="J23" s="4"/>
      <c r="K23" s="4"/>
      <c r="L23" s="4"/>
      <c r="M23" s="4"/>
      <c r="N23" s="4"/>
      <c r="O23" s="4"/>
      <c r="P23" s="4"/>
      <c r="Q23" s="4"/>
      <c r="R23" s="4"/>
      <c r="S23" s="4"/>
      <c r="T23" s="4"/>
      <c r="U23" s="4"/>
      <c r="V23" s="4"/>
      <c r="W23" s="4"/>
      <c r="X23" s="4"/>
    </row>
    <row r="24" spans="1:24" ht="12.75" customHeight="1" x14ac:dyDescent="0.2">
      <c r="A24" s="330" t="s">
        <v>45</v>
      </c>
      <c r="B24" s="326" t="str">
        <f>'RAS-funkcijski'!B5</f>
        <v>Opće javne usluge (šifre 011+012+013+014 do 018)</v>
      </c>
      <c r="C24" s="322"/>
      <c r="D24" s="322"/>
      <c r="E24" s="322"/>
      <c r="F24" s="323"/>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31"/>
      <c r="B25" s="315" t="str">
        <f>'RAS-funkcijski'!B35</f>
        <v>Ekonomski poslovi (šifre 041+042+043+044+045+046+047+048+049)</v>
      </c>
      <c r="C25" s="316"/>
      <c r="D25" s="316"/>
      <c r="E25" s="316"/>
      <c r="F25" s="317"/>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31"/>
      <c r="B26" s="315" t="str">
        <f>'RAS-funkcijski'!B88</f>
        <v>Rashodi vezani za stanovanje i kom. pogodnosti koji nisu drugdje svrstani</v>
      </c>
      <c r="C26" s="316"/>
      <c r="D26" s="316"/>
      <c r="E26" s="316"/>
      <c r="F26" s="317"/>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1"/>
      <c r="B27" s="315" t="str">
        <f>'RAS-funkcijski'!B114</f>
        <v>Obrazovanje (šifre 091+092+093+094+095+096+097+098)</v>
      </c>
      <c r="C27" s="316"/>
      <c r="D27" s="316"/>
      <c r="E27" s="316"/>
      <c r="F27" s="317"/>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32"/>
      <c r="B28" s="318" t="str">
        <f>'RAS-funkcijski'!B141</f>
        <v>Kontrolni zbroj (šifre 01+02+03+04+05+06+07+08+09+10)</v>
      </c>
      <c r="C28" s="319"/>
      <c r="D28" s="319"/>
      <c r="E28" s="319"/>
      <c r="F28" s="320"/>
      <c r="G28" s="161" t="str">
        <f>'RAS-funkcijski'!C141</f>
        <v>R1</v>
      </c>
      <c r="H28" s="180">
        <f>'RAS-funkcijski'!D141</f>
        <v>34483126</v>
      </c>
      <c r="I28" s="181">
        <f>'RAS-funkcijski'!E141</f>
        <v>36060424.060000002</v>
      </c>
      <c r="J28" s="4"/>
      <c r="K28" s="4"/>
      <c r="L28" s="4"/>
      <c r="M28" s="4"/>
      <c r="N28" s="4"/>
      <c r="O28" s="4"/>
      <c r="P28" s="4"/>
      <c r="Q28" s="4"/>
      <c r="R28" s="4"/>
      <c r="S28" s="4"/>
      <c r="T28" s="4"/>
      <c r="U28" s="4"/>
      <c r="V28" s="4"/>
      <c r="W28" s="4"/>
      <c r="X28" s="4"/>
    </row>
    <row r="29" spans="1:24" ht="12.75" customHeight="1" x14ac:dyDescent="0.2">
      <c r="A29" s="330" t="s">
        <v>36</v>
      </c>
      <c r="B29" s="321" t="str">
        <f>'P-VRIO'!B5</f>
        <v>Promjene u vrijednosti i obujmu imovine (šifre 91511+91512)</v>
      </c>
      <c r="C29" s="322"/>
      <c r="D29" s="322"/>
      <c r="E29" s="322"/>
      <c r="F29" s="323"/>
      <c r="G29" s="159" t="str">
        <f>'P-VRIO'!C5</f>
        <v>9151</v>
      </c>
      <c r="H29" s="174">
        <f>'P-VRIO'!D5</f>
        <v>752049.19</v>
      </c>
      <c r="I29" s="175">
        <f>'P-VRIO'!E5</f>
        <v>2001.81</v>
      </c>
      <c r="J29" s="4"/>
      <c r="K29" s="4"/>
      <c r="L29" s="4"/>
      <c r="M29" s="4"/>
      <c r="N29" s="4"/>
      <c r="O29" s="4"/>
      <c r="P29" s="4"/>
      <c r="Q29" s="4"/>
      <c r="R29" s="4"/>
      <c r="S29" s="4"/>
      <c r="T29" s="4"/>
      <c r="U29" s="4"/>
      <c r="V29" s="4"/>
      <c r="W29" s="4"/>
      <c r="X29" s="4"/>
    </row>
    <row r="30" spans="1:24" ht="12.75" customHeight="1" x14ac:dyDescent="0.2">
      <c r="A30" s="331"/>
      <c r="B30" s="324" t="str">
        <f>'P-VRIO'!B22</f>
        <v>Promjene u obujmu imovine (šifre P016+P023)</v>
      </c>
      <c r="C30" s="316"/>
      <c r="D30" s="316"/>
      <c r="E30" s="316"/>
      <c r="F30" s="317"/>
      <c r="G30" s="160" t="str">
        <f>'P-VRIO'!C22</f>
        <v>91512</v>
      </c>
      <c r="H30" s="176">
        <f>'P-VRIO'!D22</f>
        <v>752049.19</v>
      </c>
      <c r="I30" s="177">
        <f>'P-VRIO'!E22</f>
        <v>767</v>
      </c>
      <c r="J30" s="4"/>
      <c r="K30" s="4"/>
      <c r="L30" s="4"/>
      <c r="M30" s="4"/>
      <c r="N30" s="4"/>
      <c r="O30" s="4"/>
      <c r="P30" s="4"/>
      <c r="Q30" s="4"/>
      <c r="R30" s="4"/>
      <c r="S30" s="4"/>
      <c r="T30" s="4"/>
      <c r="U30" s="4"/>
      <c r="V30" s="4"/>
      <c r="W30" s="4"/>
      <c r="X30" s="4"/>
    </row>
    <row r="31" spans="1:24" ht="12.75" customHeight="1" x14ac:dyDescent="0.2">
      <c r="A31" s="331"/>
      <c r="B31" s="324" t="str">
        <f>'P-VRIO'!B38</f>
        <v>Promjene u vrijednosti (revalorizacija) i obujmu obveza (šifre 91521+91522)</v>
      </c>
      <c r="C31" s="316"/>
      <c r="D31" s="316"/>
      <c r="E31" s="316"/>
      <c r="F31" s="317"/>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2"/>
      <c r="B32" s="325" t="str">
        <f>'P-VRIO'!B44</f>
        <v>Promjene u obujmu obveza (šifre P035 do P038)</v>
      </c>
      <c r="C32" s="319"/>
      <c r="D32" s="319"/>
      <c r="E32" s="319"/>
      <c r="F32" s="320"/>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30" t="s">
        <v>37</v>
      </c>
      <c r="B33" s="326" t="str">
        <f>OBVEZE!B5</f>
        <v>Stanje obveza 1. siječnja (=stanju obveza iz Izvještaja o obvezama na 31. prosinca prethodne godine)</v>
      </c>
      <c r="C33" s="322"/>
      <c r="D33" s="322"/>
      <c r="E33" s="322"/>
      <c r="F33" s="323"/>
      <c r="G33" s="159" t="str">
        <f>OBVEZE!C5</f>
        <v>V001</v>
      </c>
      <c r="H33" s="182" t="s">
        <v>46</v>
      </c>
      <c r="I33" s="183">
        <f>OBVEZE!D5</f>
        <v>2657731.04</v>
      </c>
      <c r="J33" s="4"/>
      <c r="K33" s="4"/>
      <c r="L33" s="4"/>
      <c r="M33" s="4"/>
      <c r="N33" s="4"/>
      <c r="O33" s="4"/>
      <c r="P33" s="4"/>
      <c r="Q33" s="4"/>
      <c r="R33" s="4"/>
      <c r="S33" s="4"/>
      <c r="T33" s="4"/>
      <c r="U33" s="4"/>
      <c r="V33" s="4"/>
      <c r="W33" s="4"/>
      <c r="X33" s="4"/>
    </row>
    <row r="34" spans="1:24" ht="12.75" customHeight="1" x14ac:dyDescent="0.2">
      <c r="A34" s="331"/>
      <c r="B34" s="315" t="str">
        <f>OBVEZE!B42</f>
        <v>Stanje obveza na kraju izvještajnog razdoblja (šifre V001+V002-V004) i (šifre V007+V009)</v>
      </c>
      <c r="C34" s="316"/>
      <c r="D34" s="316"/>
      <c r="E34" s="316"/>
      <c r="F34" s="317"/>
      <c r="G34" s="160" t="str">
        <f>OBVEZE!C42</f>
        <v>V006</v>
      </c>
      <c r="H34" s="176" t="s">
        <v>46</v>
      </c>
      <c r="I34" s="177">
        <f>OBVEZE!D42</f>
        <v>2920359.8900000006</v>
      </c>
      <c r="J34" s="4"/>
      <c r="K34" s="4"/>
      <c r="L34" s="4"/>
      <c r="M34" s="4"/>
      <c r="N34" s="4"/>
      <c r="O34" s="4"/>
      <c r="P34" s="4"/>
      <c r="Q34" s="4"/>
      <c r="R34" s="4"/>
      <c r="S34" s="4"/>
      <c r="T34" s="4"/>
      <c r="U34" s="4"/>
      <c r="V34" s="4"/>
      <c r="W34" s="4"/>
      <c r="X34" s="4"/>
    </row>
    <row r="35" spans="1:24" ht="12.75" customHeight="1" x14ac:dyDescent="0.2">
      <c r="A35" s="331"/>
      <c r="B35" s="315" t="str">
        <f>OBVEZE!B43</f>
        <v>Stanje dospjelih obveza na kraju izvještajnog razdoblja (šifre V008+D23+D24 + 'D dio 25,26')</v>
      </c>
      <c r="C35" s="316"/>
      <c r="D35" s="316"/>
      <c r="E35" s="316"/>
      <c r="F35" s="317"/>
      <c r="G35" s="160" t="str">
        <f>OBVEZE!C43</f>
        <v>V007</v>
      </c>
      <c r="H35" s="176" t="s">
        <v>46</v>
      </c>
      <c r="I35" s="177">
        <f>OBVEZE!D43</f>
        <v>7878</v>
      </c>
      <c r="J35" s="4"/>
      <c r="K35" s="4"/>
      <c r="L35" s="4"/>
      <c r="M35" s="4"/>
      <c r="N35" s="4"/>
      <c r="O35" s="4"/>
      <c r="P35" s="4"/>
      <c r="Q35" s="4"/>
      <c r="R35" s="4"/>
      <c r="S35" s="4"/>
      <c r="T35" s="4"/>
      <c r="U35" s="4"/>
      <c r="V35" s="4"/>
      <c r="W35" s="4"/>
      <c r="X35" s="4"/>
    </row>
    <row r="36" spans="1:24" ht="12.75" customHeight="1" x14ac:dyDescent="0.2">
      <c r="A36" s="332"/>
      <c r="B36" s="318" t="str">
        <f>OBVEZE!B101</f>
        <v>Stanje nedospjelih obveza na kraju izvještajnog razdoblja (šifre V010 + ND23 + ND24 + 'ND dio 25,26')</v>
      </c>
      <c r="C36" s="319"/>
      <c r="D36" s="319"/>
      <c r="E36" s="319"/>
      <c r="F36" s="320"/>
      <c r="G36" s="161" t="str">
        <f>OBVEZE!C101</f>
        <v>V009</v>
      </c>
      <c r="H36" s="180" t="s">
        <v>46</v>
      </c>
      <c r="I36" s="181">
        <f>OBVEZE!D101</f>
        <v>2912481.89</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4" t="s">
        <v>47</v>
      </c>
      <c r="I39" s="314"/>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uP6oOafQKgKLXZ6CWLFM8l6wZ9vwm12RjdKnD6E3sOjsuHOk9p+p2o/7ofcKKF9m872HJbrv8ny6jQtoq/Zm8w==" saltValue="ak41u2Bdn5Hl7aPDoHwk3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966" zoomScaleNormal="100" workbookViewId="0">
      <selection activeCell="E820" sqref="E820"/>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2" t="s">
        <v>48</v>
      </c>
      <c r="B2" s="353"/>
      <c r="C2" s="353"/>
      <c r="D2" s="353"/>
      <c r="E2" s="353"/>
      <c r="F2" s="353"/>
    </row>
    <row r="3" spans="1:25" s="224" customFormat="1" ht="48" x14ac:dyDescent="0.2">
      <c r="A3" s="310" t="s">
        <v>49</v>
      </c>
      <c r="B3" s="311" t="s">
        <v>41</v>
      </c>
      <c r="C3" s="285" t="s">
        <v>42</v>
      </c>
      <c r="D3" s="311" t="s">
        <v>50</v>
      </c>
      <c r="E3" s="311" t="s">
        <v>51</v>
      </c>
      <c r="F3" s="286"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4" t="s">
        <v>54</v>
      </c>
      <c r="B5" s="355"/>
      <c r="C5" s="216"/>
      <c r="D5" s="74"/>
      <c r="E5" s="74"/>
      <c r="F5" s="61"/>
    </row>
    <row r="6" spans="1:25" ht="12.75" customHeight="1" x14ac:dyDescent="0.2">
      <c r="A6" s="55">
        <v>6</v>
      </c>
      <c r="B6" s="87" t="s">
        <v>55</v>
      </c>
      <c r="C6" s="52" t="s">
        <v>56</v>
      </c>
      <c r="D6" s="53">
        <f>D7+D44+D50+D82+D106+D124+D133+D139</f>
        <v>34758709</v>
      </c>
      <c r="E6" s="53">
        <f>E7+E44+E50+E82+E106+E124+E133+E139</f>
        <v>36389512.539999999</v>
      </c>
      <c r="F6" s="54">
        <f t="shared" ref="F6:F131" si="0">IF(D6&lt;&gt;0,IF(E6/D6&gt;=100,"&gt;&gt;100",E6/D6*100),"-")</f>
        <v>104.69178397851313</v>
      </c>
    </row>
    <row r="7" spans="1:25" ht="12.75" customHeight="1" x14ac:dyDescent="0.2">
      <c r="A7" s="55">
        <v>61</v>
      </c>
      <c r="B7" s="309"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856139</v>
      </c>
      <c r="E50" s="53">
        <f>E51+E54+E59+E62+E65+E68+E71+E74+E77</f>
        <v>292728.95</v>
      </c>
      <c r="F50" s="54">
        <f t="shared" si="0"/>
        <v>34.191755077154525</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13860</v>
      </c>
      <c r="E62" s="53">
        <f t="shared" si="13"/>
        <v>11447.6</v>
      </c>
      <c r="F62" s="54">
        <f t="shared" si="0"/>
        <v>82.594516594516591</v>
      </c>
    </row>
    <row r="63" spans="1:6" ht="12.75" customHeight="1" x14ac:dyDescent="0.2">
      <c r="A63" s="55">
        <v>6341</v>
      </c>
      <c r="B63" s="87" t="s">
        <v>169</v>
      </c>
      <c r="C63" s="52" t="s">
        <v>170</v>
      </c>
      <c r="D63" s="244">
        <v>13860</v>
      </c>
      <c r="E63" s="244">
        <v>11447.6</v>
      </c>
      <c r="F63" s="54">
        <f t="shared" si="0"/>
        <v>82.594516594516591</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512598</v>
      </c>
      <c r="E68" s="53">
        <f t="shared" si="15"/>
        <v>60611.48</v>
      </c>
      <c r="F68" s="54">
        <f t="shared" si="0"/>
        <v>11.824369193793187</v>
      </c>
    </row>
    <row r="69" spans="1:6" ht="12.75" customHeight="1" x14ac:dyDescent="0.2">
      <c r="A69" s="55" t="s">
        <v>181</v>
      </c>
      <c r="B69" s="87" t="s">
        <v>182</v>
      </c>
      <c r="C69" s="52" t="s">
        <v>181</v>
      </c>
      <c r="D69" s="244">
        <v>512598</v>
      </c>
      <c r="E69" s="244">
        <v>60611.48</v>
      </c>
      <c r="F69" s="54">
        <f t="shared" si="0"/>
        <v>11.824369193793187</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304296</v>
      </c>
      <c r="E74" s="53">
        <f t="shared" si="17"/>
        <v>220669.87</v>
      </c>
      <c r="F74" s="54">
        <f t="shared" si="0"/>
        <v>72.51816323579672</v>
      </c>
    </row>
    <row r="75" spans="1:6" ht="12.75" customHeight="1" x14ac:dyDescent="0.2">
      <c r="A75" s="55" t="s">
        <v>193</v>
      </c>
      <c r="B75" s="87" t="s">
        <v>194</v>
      </c>
      <c r="C75" s="52" t="s">
        <v>193</v>
      </c>
      <c r="D75" s="244">
        <v>304296</v>
      </c>
      <c r="E75" s="244">
        <v>220669.87</v>
      </c>
      <c r="F75" s="54">
        <f t="shared" si="0"/>
        <v>72.51816323579672</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25385</v>
      </c>
      <c r="E77" s="53">
        <f t="shared" si="18"/>
        <v>0</v>
      </c>
      <c r="F77" s="54">
        <f t="shared" si="0"/>
        <v>0</v>
      </c>
    </row>
    <row r="78" spans="1:6" ht="12.75" customHeight="1" x14ac:dyDescent="0.2">
      <c r="A78" s="55">
        <v>6391</v>
      </c>
      <c r="B78" s="87" t="s">
        <v>199</v>
      </c>
      <c r="C78" s="52" t="s">
        <v>200</v>
      </c>
      <c r="D78" s="244">
        <v>25385</v>
      </c>
      <c r="E78" s="244"/>
      <c r="F78" s="54">
        <f t="shared" si="0"/>
        <v>0</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27349</v>
      </c>
      <c r="E82" s="53">
        <f t="shared" si="19"/>
        <v>38166.32</v>
      </c>
      <c r="F82" s="54">
        <f t="shared" si="0"/>
        <v>139.55289041646861</v>
      </c>
    </row>
    <row r="83" spans="1:6" ht="12.75" customHeight="1" x14ac:dyDescent="0.2">
      <c r="A83" s="55">
        <v>641</v>
      </c>
      <c r="B83" s="87" t="s">
        <v>209</v>
      </c>
      <c r="C83" s="52" t="s">
        <v>210</v>
      </c>
      <c r="D83" s="53">
        <f t="shared" ref="D83:E83" si="20">SUM(D84:D90)</f>
        <v>27349</v>
      </c>
      <c r="E83" s="53">
        <f t="shared" si="20"/>
        <v>38166.32</v>
      </c>
      <c r="F83" s="54">
        <f t="shared" si="0"/>
        <v>139.55289041646861</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27335</v>
      </c>
      <c r="E85" s="244">
        <v>38154.79</v>
      </c>
      <c r="F85" s="54">
        <f t="shared" si="0"/>
        <v>139.58218401316992</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v>14</v>
      </c>
      <c r="E87" s="244">
        <v>11.53</v>
      </c>
      <c r="F87" s="54">
        <f t="shared" si="0"/>
        <v>82.357142857142847</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84179</v>
      </c>
      <c r="E106" s="53">
        <f t="shared" si="23"/>
        <v>353670.97</v>
      </c>
      <c r="F106" s="54">
        <f t="shared" si="0"/>
        <v>420.14156737428567</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84179</v>
      </c>
      <c r="E112" s="53">
        <f t="shared" si="25"/>
        <v>353670.97</v>
      </c>
      <c r="F112" s="54">
        <f t="shared" si="0"/>
        <v>420.14156737428567</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84179</v>
      </c>
      <c r="E117" s="244">
        <v>353670.97</v>
      </c>
      <c r="F117" s="54">
        <f t="shared" si="0"/>
        <v>420.14156737428567</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561056</v>
      </c>
      <c r="E124" s="53">
        <f t="shared" si="27"/>
        <v>809600.99</v>
      </c>
      <c r="F124" s="54">
        <f t="shared" si="0"/>
        <v>144.29949773284662</v>
      </c>
    </row>
    <row r="125" spans="1:6" ht="12.75" customHeight="1" x14ac:dyDescent="0.2">
      <c r="A125" s="55">
        <v>661</v>
      </c>
      <c r="B125" s="88" t="s">
        <v>293</v>
      </c>
      <c r="C125" s="52" t="s">
        <v>294</v>
      </c>
      <c r="D125" s="53">
        <f t="shared" ref="D125:E125" si="28">SUM(D126:D127)</f>
        <v>561056</v>
      </c>
      <c r="E125" s="53">
        <f t="shared" si="28"/>
        <v>593762.31999999995</v>
      </c>
      <c r="F125" s="54">
        <f t="shared" si="0"/>
        <v>105.82942166200877</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v>561056</v>
      </c>
      <c r="E127" s="244">
        <v>593762.31999999995</v>
      </c>
      <c r="F127" s="54">
        <f t="shared" si="0"/>
        <v>105.82942166200877</v>
      </c>
    </row>
    <row r="128" spans="1:6" ht="24" x14ac:dyDescent="0.2">
      <c r="A128" s="55">
        <v>663</v>
      </c>
      <c r="B128" s="233" t="s">
        <v>299</v>
      </c>
      <c r="C128" s="52" t="s">
        <v>300</v>
      </c>
      <c r="D128" s="53">
        <f t="shared" ref="D128:E128" si="29">SUM(D129:D132)</f>
        <v>0</v>
      </c>
      <c r="E128" s="53">
        <f t="shared" si="29"/>
        <v>215838.66999999998</v>
      </c>
      <c r="F128" s="54" t="str">
        <f t="shared" si="0"/>
        <v>-</v>
      </c>
    </row>
    <row r="129" spans="1:6" ht="12.75" customHeight="1" x14ac:dyDescent="0.2">
      <c r="A129" s="55">
        <v>6631</v>
      </c>
      <c r="B129" s="88" t="s">
        <v>301</v>
      </c>
      <c r="C129" s="52" t="s">
        <v>302</v>
      </c>
      <c r="D129" s="244"/>
      <c r="E129" s="244">
        <v>45268.61</v>
      </c>
      <c r="F129" s="54" t="str">
        <f t="shared" si="0"/>
        <v>-</v>
      </c>
    </row>
    <row r="130" spans="1:6" ht="12.75" customHeight="1" x14ac:dyDescent="0.2">
      <c r="A130" s="55">
        <v>6632</v>
      </c>
      <c r="B130" s="234" t="s">
        <v>303</v>
      </c>
      <c r="C130" s="52" t="s">
        <v>304</v>
      </c>
      <c r="D130" s="244"/>
      <c r="E130" s="244">
        <v>170570.06</v>
      </c>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33213408</v>
      </c>
      <c r="E133" s="53">
        <f t="shared" si="30"/>
        <v>34877752.289999999</v>
      </c>
      <c r="F133" s="54">
        <f t="shared" ref="F133:F223" si="31">IF(D133&lt;&gt;0,IF(E133/D133&gt;=100,"&gt;&gt;100",E133/D133*100),"-")</f>
        <v>105.01106146650172</v>
      </c>
    </row>
    <row r="134" spans="1:6" ht="24" x14ac:dyDescent="0.2">
      <c r="A134" s="55">
        <v>671</v>
      </c>
      <c r="B134" s="234" t="s">
        <v>311</v>
      </c>
      <c r="C134" s="52" t="s">
        <v>312</v>
      </c>
      <c r="D134" s="53">
        <f t="shared" ref="D134:E134" si="32">SUM(D135:D137)</f>
        <v>1692500</v>
      </c>
      <c r="E134" s="53">
        <f t="shared" si="32"/>
        <v>2000000</v>
      </c>
      <c r="F134" s="54">
        <f t="shared" si="31"/>
        <v>118.16838995568686</v>
      </c>
    </row>
    <row r="135" spans="1:6" ht="12.75" customHeight="1" x14ac:dyDescent="0.2">
      <c r="A135" s="55">
        <v>6711</v>
      </c>
      <c r="B135" s="87" t="s">
        <v>313</v>
      </c>
      <c r="C135" s="52" t="s">
        <v>314</v>
      </c>
      <c r="D135" s="244">
        <v>150000</v>
      </c>
      <c r="E135" s="244">
        <v>160000</v>
      </c>
      <c r="F135" s="54">
        <f t="shared" si="31"/>
        <v>106.66666666666667</v>
      </c>
    </row>
    <row r="136" spans="1:6" ht="24" x14ac:dyDescent="0.2">
      <c r="A136" s="55">
        <v>6712</v>
      </c>
      <c r="B136" s="234" t="s">
        <v>315</v>
      </c>
      <c r="C136" s="52" t="s">
        <v>316</v>
      </c>
      <c r="D136" s="244">
        <v>1542500</v>
      </c>
      <c r="E136" s="244">
        <v>1840000</v>
      </c>
      <c r="F136" s="54">
        <f t="shared" si="31"/>
        <v>119.28687196110211</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v>31520908</v>
      </c>
      <c r="E138" s="244">
        <v>32877752.289999999</v>
      </c>
      <c r="F138" s="54">
        <f t="shared" si="31"/>
        <v>104.30458503923808</v>
      </c>
    </row>
    <row r="139" spans="1:6" ht="12.75" customHeight="1" x14ac:dyDescent="0.2">
      <c r="A139" s="55">
        <v>68</v>
      </c>
      <c r="B139" s="87" t="s">
        <v>321</v>
      </c>
      <c r="C139" s="52" t="s">
        <v>322</v>
      </c>
      <c r="D139" s="53">
        <f t="shared" ref="D139:E139" si="33">D140+D150</f>
        <v>16578</v>
      </c>
      <c r="E139" s="53">
        <f t="shared" si="33"/>
        <v>17593.02</v>
      </c>
      <c r="F139" s="54">
        <f t="shared" si="31"/>
        <v>106.12269272529859</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v>16578</v>
      </c>
      <c r="E150" s="244">
        <v>17593.02</v>
      </c>
      <c r="F150" s="54">
        <f t="shared" si="31"/>
        <v>106.12269272529859</v>
      </c>
    </row>
    <row r="151" spans="1:6" ht="12.75" customHeight="1" x14ac:dyDescent="0.2">
      <c r="A151" s="55">
        <v>3</v>
      </c>
      <c r="B151" s="87" t="s">
        <v>345</v>
      </c>
      <c r="C151" s="52" t="s">
        <v>53</v>
      </c>
      <c r="D151" s="53">
        <f t="shared" ref="D151:E151" si="35">D152+D163+D196+D215+D224+D252+D263</f>
        <v>32845502</v>
      </c>
      <c r="E151" s="53">
        <f t="shared" si="35"/>
        <v>33951667.130000003</v>
      </c>
      <c r="F151" s="54">
        <f t="shared" si="31"/>
        <v>103.36778268756557</v>
      </c>
    </row>
    <row r="152" spans="1:6" ht="12.75" customHeight="1" x14ac:dyDescent="0.2">
      <c r="A152" s="55">
        <v>31</v>
      </c>
      <c r="B152" s="87" t="s">
        <v>346</v>
      </c>
      <c r="C152" s="52" t="s">
        <v>35</v>
      </c>
      <c r="D152" s="53">
        <f t="shared" ref="D152:E152" si="36">D153+D158+D159</f>
        <v>26738694</v>
      </c>
      <c r="E152" s="53">
        <f t="shared" si="36"/>
        <v>27170389.990000002</v>
      </c>
      <c r="F152" s="54">
        <f t="shared" si="31"/>
        <v>101.61449915990661</v>
      </c>
    </row>
    <row r="153" spans="1:6" ht="12.75" customHeight="1" x14ac:dyDescent="0.2">
      <c r="A153" s="55">
        <v>311</v>
      </c>
      <c r="B153" s="87" t="s">
        <v>347</v>
      </c>
      <c r="C153" s="52" t="s">
        <v>348</v>
      </c>
      <c r="D153" s="53">
        <f t="shared" ref="D153:E153" si="37">SUM(D154:D157)</f>
        <v>23117359</v>
      </c>
      <c r="E153" s="53">
        <f t="shared" si="37"/>
        <v>23467979.490000002</v>
      </c>
      <c r="F153" s="54">
        <f t="shared" si="31"/>
        <v>101.51669786328101</v>
      </c>
    </row>
    <row r="154" spans="1:6" ht="12.75" customHeight="1" x14ac:dyDescent="0.2">
      <c r="A154" s="55">
        <v>3111</v>
      </c>
      <c r="B154" s="87" t="s">
        <v>349</v>
      </c>
      <c r="C154" s="52" t="s">
        <v>350</v>
      </c>
      <c r="D154" s="244">
        <v>20067041</v>
      </c>
      <c r="E154" s="244">
        <v>20302570.100000001</v>
      </c>
      <c r="F154" s="54">
        <f t="shared" si="31"/>
        <v>101.17371116150109</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v>606838</v>
      </c>
      <c r="E156" s="244">
        <v>516600.29</v>
      </c>
      <c r="F156" s="54">
        <f t="shared" si="31"/>
        <v>85.129851789110106</v>
      </c>
    </row>
    <row r="157" spans="1:6" ht="12.75" customHeight="1" x14ac:dyDescent="0.2">
      <c r="A157" s="55">
        <v>3114</v>
      </c>
      <c r="B157" s="87" t="s">
        <v>355</v>
      </c>
      <c r="C157" s="52" t="s">
        <v>356</v>
      </c>
      <c r="D157" s="244">
        <v>2443480</v>
      </c>
      <c r="E157" s="244">
        <v>2648809.1</v>
      </c>
      <c r="F157" s="54">
        <f t="shared" si="31"/>
        <v>108.40314223975642</v>
      </c>
    </row>
    <row r="158" spans="1:6" ht="12.75" customHeight="1" x14ac:dyDescent="0.2">
      <c r="A158" s="55">
        <v>312</v>
      </c>
      <c r="B158" s="87" t="s">
        <v>357</v>
      </c>
      <c r="C158" s="52" t="s">
        <v>358</v>
      </c>
      <c r="D158" s="244">
        <v>739449</v>
      </c>
      <c r="E158" s="244">
        <v>914225.52</v>
      </c>
      <c r="F158" s="54">
        <f t="shared" si="31"/>
        <v>123.63604792216907</v>
      </c>
    </row>
    <row r="159" spans="1:6" ht="12.75" customHeight="1" x14ac:dyDescent="0.2">
      <c r="A159" s="55">
        <v>313</v>
      </c>
      <c r="B159" s="87" t="s">
        <v>359</v>
      </c>
      <c r="C159" s="52" t="s">
        <v>360</v>
      </c>
      <c r="D159" s="53">
        <f t="shared" ref="D159:E159" si="38">SUM(D160:D162)</f>
        <v>2881886</v>
      </c>
      <c r="E159" s="53">
        <f t="shared" si="38"/>
        <v>2788184.98</v>
      </c>
      <c r="F159" s="54">
        <f t="shared" si="31"/>
        <v>96.748621562407394</v>
      </c>
    </row>
    <row r="160" spans="1:6" ht="12.75" customHeight="1" x14ac:dyDescent="0.2">
      <c r="A160" s="55">
        <v>3131</v>
      </c>
      <c r="B160" s="87" t="s">
        <v>139</v>
      </c>
      <c r="C160" s="52" t="s">
        <v>361</v>
      </c>
      <c r="D160" s="244"/>
      <c r="E160" s="244"/>
      <c r="F160" s="54" t="str">
        <f t="shared" si="31"/>
        <v>-</v>
      </c>
    </row>
    <row r="161" spans="1:6" ht="12.75" customHeight="1" x14ac:dyDescent="0.2">
      <c r="A161" s="55">
        <v>3132</v>
      </c>
      <c r="B161" s="87" t="s">
        <v>362</v>
      </c>
      <c r="C161" s="52" t="s">
        <v>363</v>
      </c>
      <c r="D161" s="244">
        <v>2881144</v>
      </c>
      <c r="E161" s="244">
        <v>2786899.47</v>
      </c>
      <c r="F161" s="54">
        <f t="shared" si="31"/>
        <v>96.728919831844578</v>
      </c>
    </row>
    <row r="162" spans="1:6" ht="12.75" customHeight="1" x14ac:dyDescent="0.2">
      <c r="A162" s="55">
        <v>3133</v>
      </c>
      <c r="B162" s="87" t="s">
        <v>364</v>
      </c>
      <c r="C162" s="52" t="s">
        <v>365</v>
      </c>
      <c r="D162" s="244">
        <v>742</v>
      </c>
      <c r="E162" s="244">
        <v>1285.51</v>
      </c>
      <c r="F162" s="54">
        <f t="shared" si="31"/>
        <v>173.24932614555254</v>
      </c>
    </row>
    <row r="163" spans="1:6" ht="12.75" customHeight="1" x14ac:dyDescent="0.2">
      <c r="A163" s="55">
        <v>32</v>
      </c>
      <c r="B163" s="87" t="s">
        <v>366</v>
      </c>
      <c r="C163" s="52" t="s">
        <v>367</v>
      </c>
      <c r="D163" s="53">
        <f t="shared" ref="D163:E163" si="39">D164+D169+D177+D187+D188</f>
        <v>6011161</v>
      </c>
      <c r="E163" s="53">
        <f t="shared" si="39"/>
        <v>6650401.1399999997</v>
      </c>
      <c r="F163" s="54">
        <f t="shared" si="31"/>
        <v>110.63422091007044</v>
      </c>
    </row>
    <row r="164" spans="1:6" ht="12.75" customHeight="1" x14ac:dyDescent="0.2">
      <c r="A164" s="55">
        <v>321</v>
      </c>
      <c r="B164" s="87" t="s">
        <v>368</v>
      </c>
      <c r="C164" s="52" t="s">
        <v>369</v>
      </c>
      <c r="D164" s="53">
        <f t="shared" ref="D164:E164" si="40">SUM(D165:D168)</f>
        <v>1379598</v>
      </c>
      <c r="E164" s="53">
        <f t="shared" si="40"/>
        <v>1601103.2</v>
      </c>
      <c r="F164" s="54">
        <f t="shared" si="31"/>
        <v>116.05577856737976</v>
      </c>
    </row>
    <row r="165" spans="1:6" ht="12.75" customHeight="1" x14ac:dyDescent="0.2">
      <c r="A165" s="55">
        <v>3211</v>
      </c>
      <c r="B165" s="87" t="s">
        <v>370</v>
      </c>
      <c r="C165" s="52" t="s">
        <v>371</v>
      </c>
      <c r="D165" s="244">
        <v>31773</v>
      </c>
      <c r="E165" s="244">
        <v>26719.26</v>
      </c>
      <c r="F165" s="54">
        <f t="shared" si="31"/>
        <v>84.094230950807287</v>
      </c>
    </row>
    <row r="166" spans="1:6" ht="12.75" customHeight="1" x14ac:dyDescent="0.2">
      <c r="A166" s="55">
        <v>3212</v>
      </c>
      <c r="B166" s="87" t="s">
        <v>372</v>
      </c>
      <c r="C166" s="52" t="s">
        <v>373</v>
      </c>
      <c r="D166" s="244">
        <v>1321892</v>
      </c>
      <c r="E166" s="244">
        <v>1546502.94</v>
      </c>
      <c r="F166" s="54">
        <f t="shared" si="31"/>
        <v>116.99162563961352</v>
      </c>
    </row>
    <row r="167" spans="1:6" ht="12.75" customHeight="1" x14ac:dyDescent="0.2">
      <c r="A167" s="55">
        <v>3213</v>
      </c>
      <c r="B167" s="87" t="s">
        <v>374</v>
      </c>
      <c r="C167" s="52" t="s">
        <v>375</v>
      </c>
      <c r="D167" s="244">
        <v>25933</v>
      </c>
      <c r="E167" s="244">
        <v>27881</v>
      </c>
      <c r="F167" s="54">
        <f t="shared" si="31"/>
        <v>107.51166467435314</v>
      </c>
    </row>
    <row r="168" spans="1:6" ht="12.75" customHeight="1" x14ac:dyDescent="0.2">
      <c r="A168" s="55">
        <v>3214</v>
      </c>
      <c r="B168" s="87" t="s">
        <v>376</v>
      </c>
      <c r="C168" s="52" t="s">
        <v>377</v>
      </c>
      <c r="D168" s="244"/>
      <c r="E168" s="244"/>
      <c r="F168" s="54" t="str">
        <f t="shared" si="31"/>
        <v>-</v>
      </c>
    </row>
    <row r="169" spans="1:6" ht="12.75" customHeight="1" x14ac:dyDescent="0.2">
      <c r="A169" s="55">
        <v>322</v>
      </c>
      <c r="B169" s="87" t="s">
        <v>378</v>
      </c>
      <c r="C169" s="52" t="s">
        <v>379</v>
      </c>
      <c r="D169" s="53">
        <f t="shared" ref="D169:E169" si="41">SUM(D170:D176)</f>
        <v>3118702</v>
      </c>
      <c r="E169" s="53">
        <f t="shared" si="41"/>
        <v>3548965.06</v>
      </c>
      <c r="F169" s="54">
        <f t="shared" si="31"/>
        <v>113.79622227452319</v>
      </c>
    </row>
    <row r="170" spans="1:6" ht="12.75" customHeight="1" x14ac:dyDescent="0.2">
      <c r="A170" s="55">
        <v>3221</v>
      </c>
      <c r="B170" s="87" t="s">
        <v>380</v>
      </c>
      <c r="C170" s="52" t="s">
        <v>381</v>
      </c>
      <c r="D170" s="244">
        <v>128930</v>
      </c>
      <c r="E170" s="244">
        <v>113729.65</v>
      </c>
      <c r="F170" s="54">
        <f t="shared" si="31"/>
        <v>88.210385480493287</v>
      </c>
    </row>
    <row r="171" spans="1:6" ht="12.75" customHeight="1" x14ac:dyDescent="0.2">
      <c r="A171" s="55">
        <v>3222</v>
      </c>
      <c r="B171" s="87" t="s">
        <v>382</v>
      </c>
      <c r="C171" s="52" t="s">
        <v>383</v>
      </c>
      <c r="D171" s="244">
        <v>642586</v>
      </c>
      <c r="E171" s="244">
        <v>501239.36</v>
      </c>
      <c r="F171" s="54">
        <f t="shared" si="31"/>
        <v>78.00346724018263</v>
      </c>
    </row>
    <row r="172" spans="1:6" ht="12.75" customHeight="1" x14ac:dyDescent="0.2">
      <c r="A172" s="55">
        <v>3223</v>
      </c>
      <c r="B172" s="87" t="s">
        <v>384</v>
      </c>
      <c r="C172" s="52" t="s">
        <v>385</v>
      </c>
      <c r="D172" s="244">
        <v>1828990</v>
      </c>
      <c r="E172" s="244">
        <v>2231026.58</v>
      </c>
      <c r="F172" s="54">
        <f t="shared" si="31"/>
        <v>121.98134380177036</v>
      </c>
    </row>
    <row r="173" spans="1:6" ht="12.75" customHeight="1" x14ac:dyDescent="0.2">
      <c r="A173" s="55">
        <v>3224</v>
      </c>
      <c r="B173" s="87" t="s">
        <v>386</v>
      </c>
      <c r="C173" s="52" t="s">
        <v>387</v>
      </c>
      <c r="D173" s="244">
        <v>280003</v>
      </c>
      <c r="E173" s="244">
        <v>382965.08</v>
      </c>
      <c r="F173" s="54">
        <f t="shared" si="31"/>
        <v>136.77177744524167</v>
      </c>
    </row>
    <row r="174" spans="1:6" ht="12.75" customHeight="1" x14ac:dyDescent="0.2">
      <c r="A174" s="55">
        <v>3225</v>
      </c>
      <c r="B174" s="87" t="s">
        <v>388</v>
      </c>
      <c r="C174" s="52" t="s">
        <v>389</v>
      </c>
      <c r="D174" s="244">
        <v>97176</v>
      </c>
      <c r="E174" s="244">
        <v>145103.14000000001</v>
      </c>
      <c r="F174" s="54">
        <f t="shared" si="31"/>
        <v>149.31993496336545</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v>141017</v>
      </c>
      <c r="E176" s="244">
        <v>174901.25</v>
      </c>
      <c r="F176" s="54">
        <f t="shared" si="31"/>
        <v>124.02848592722864</v>
      </c>
    </row>
    <row r="177" spans="1:6" ht="12.75" customHeight="1" x14ac:dyDescent="0.2">
      <c r="A177" s="55">
        <v>323</v>
      </c>
      <c r="B177" s="87" t="s">
        <v>394</v>
      </c>
      <c r="C177" s="52" t="s">
        <v>395</v>
      </c>
      <c r="D177" s="53">
        <f t="shared" ref="D177:E177" si="42">SUM(D178:D186)</f>
        <v>1259655</v>
      </c>
      <c r="E177" s="53">
        <f t="shared" si="42"/>
        <v>1229826.1599999999</v>
      </c>
      <c r="F177" s="54">
        <f t="shared" si="31"/>
        <v>97.631983360523307</v>
      </c>
    </row>
    <row r="178" spans="1:6" ht="12.75" customHeight="1" x14ac:dyDescent="0.2">
      <c r="A178" s="55">
        <v>3231</v>
      </c>
      <c r="B178" s="87" t="s">
        <v>396</v>
      </c>
      <c r="C178" s="52" t="s">
        <v>397</v>
      </c>
      <c r="D178" s="244">
        <v>83654</v>
      </c>
      <c r="E178" s="244">
        <v>76079.649999999994</v>
      </c>
      <c r="F178" s="54">
        <f t="shared" si="31"/>
        <v>90.945621249432179</v>
      </c>
    </row>
    <row r="179" spans="1:6" ht="12.75" customHeight="1" x14ac:dyDescent="0.2">
      <c r="A179" s="55">
        <v>3232</v>
      </c>
      <c r="B179" s="87" t="s">
        <v>398</v>
      </c>
      <c r="C179" s="52" t="s">
        <v>399</v>
      </c>
      <c r="D179" s="244">
        <v>704524</v>
      </c>
      <c r="E179" s="244">
        <v>628546.78</v>
      </c>
      <c r="F179" s="54">
        <f t="shared" si="31"/>
        <v>89.215808120092433</v>
      </c>
    </row>
    <row r="180" spans="1:6" ht="12.75" customHeight="1" x14ac:dyDescent="0.2">
      <c r="A180" s="55">
        <v>3233</v>
      </c>
      <c r="B180" s="87" t="s">
        <v>400</v>
      </c>
      <c r="C180" s="52" t="s">
        <v>401</v>
      </c>
      <c r="D180" s="244">
        <v>1137</v>
      </c>
      <c r="E180" s="244">
        <v>4375</v>
      </c>
      <c r="F180" s="54">
        <f t="shared" si="31"/>
        <v>384.78452066842567</v>
      </c>
    </row>
    <row r="181" spans="1:6" ht="12.75" customHeight="1" x14ac:dyDescent="0.2">
      <c r="A181" s="55">
        <v>3234</v>
      </c>
      <c r="B181" s="87" t="s">
        <v>402</v>
      </c>
      <c r="C181" s="52" t="s">
        <v>403</v>
      </c>
      <c r="D181" s="244">
        <v>131539</v>
      </c>
      <c r="E181" s="244">
        <v>105720.48</v>
      </c>
      <c r="F181" s="54">
        <f t="shared" si="31"/>
        <v>80.37196572879526</v>
      </c>
    </row>
    <row r="182" spans="1:6" ht="12.75" customHeight="1" x14ac:dyDescent="0.2">
      <c r="A182" s="55">
        <v>3235</v>
      </c>
      <c r="B182" s="87" t="s">
        <v>404</v>
      </c>
      <c r="C182" s="52" t="s">
        <v>405</v>
      </c>
      <c r="D182" s="244">
        <v>34002</v>
      </c>
      <c r="E182" s="244">
        <v>32699.27</v>
      </c>
      <c r="F182" s="54">
        <f t="shared" si="31"/>
        <v>96.168666549026526</v>
      </c>
    </row>
    <row r="183" spans="1:6" ht="12.75" customHeight="1" x14ac:dyDescent="0.2">
      <c r="A183" s="55">
        <v>3236</v>
      </c>
      <c r="B183" s="87" t="s">
        <v>406</v>
      </c>
      <c r="C183" s="52" t="s">
        <v>407</v>
      </c>
      <c r="D183" s="244">
        <v>3926</v>
      </c>
      <c r="E183" s="244">
        <v>17632.36</v>
      </c>
      <c r="F183" s="54">
        <f t="shared" si="31"/>
        <v>449.11767702496184</v>
      </c>
    </row>
    <row r="184" spans="1:6" ht="12.75" customHeight="1" x14ac:dyDescent="0.2">
      <c r="A184" s="55">
        <v>3237</v>
      </c>
      <c r="B184" s="87" t="s">
        <v>408</v>
      </c>
      <c r="C184" s="52" t="s">
        <v>409</v>
      </c>
      <c r="D184" s="244">
        <v>108550</v>
      </c>
      <c r="E184" s="244">
        <v>148675.32</v>
      </c>
      <c r="F184" s="54">
        <f t="shared" si="31"/>
        <v>136.96482726853984</v>
      </c>
    </row>
    <row r="185" spans="1:6" ht="12.75" customHeight="1" x14ac:dyDescent="0.2">
      <c r="A185" s="55">
        <v>3238</v>
      </c>
      <c r="B185" s="87" t="s">
        <v>410</v>
      </c>
      <c r="C185" s="52" t="s">
        <v>411</v>
      </c>
      <c r="D185" s="244">
        <v>111729</v>
      </c>
      <c r="E185" s="244">
        <v>110143.37</v>
      </c>
      <c r="F185" s="54">
        <f t="shared" si="31"/>
        <v>98.580825031997051</v>
      </c>
    </row>
    <row r="186" spans="1:6" ht="12.75" customHeight="1" x14ac:dyDescent="0.2">
      <c r="A186" s="55">
        <v>3239</v>
      </c>
      <c r="B186" s="87" t="s">
        <v>412</v>
      </c>
      <c r="C186" s="52" t="s">
        <v>413</v>
      </c>
      <c r="D186" s="244">
        <v>80594</v>
      </c>
      <c r="E186" s="244">
        <v>105953.93</v>
      </c>
      <c r="F186" s="54">
        <f t="shared" si="31"/>
        <v>131.46627540511699</v>
      </c>
    </row>
    <row r="187" spans="1:6" ht="12.75" customHeight="1" x14ac:dyDescent="0.2">
      <c r="A187" s="55">
        <v>324</v>
      </c>
      <c r="B187" s="87" t="s">
        <v>414</v>
      </c>
      <c r="C187" s="52" t="s">
        <v>415</v>
      </c>
      <c r="D187" s="244">
        <v>4345</v>
      </c>
      <c r="E187" s="244">
        <v>7054.01</v>
      </c>
      <c r="F187" s="54">
        <f t="shared" si="31"/>
        <v>162.34775604142692</v>
      </c>
    </row>
    <row r="188" spans="1:6" ht="12.75" customHeight="1" x14ac:dyDescent="0.2">
      <c r="A188" s="55">
        <v>329</v>
      </c>
      <c r="B188" s="87" t="s">
        <v>416</v>
      </c>
      <c r="C188" s="52" t="s">
        <v>417</v>
      </c>
      <c r="D188" s="53">
        <f t="shared" ref="D188:E188" si="43">SUM(D189:D195)</f>
        <v>248861</v>
      </c>
      <c r="E188" s="53">
        <f t="shared" si="43"/>
        <v>263452.70999999996</v>
      </c>
      <c r="F188" s="54">
        <f t="shared" si="31"/>
        <v>105.86339763964621</v>
      </c>
    </row>
    <row r="189" spans="1:6" ht="12.75" customHeight="1" x14ac:dyDescent="0.2">
      <c r="A189" s="55">
        <v>3291</v>
      </c>
      <c r="B189" s="234" t="s">
        <v>418</v>
      </c>
      <c r="C189" s="52" t="s">
        <v>419</v>
      </c>
      <c r="D189" s="244">
        <v>62850</v>
      </c>
      <c r="E189" s="244">
        <v>67700.899999999994</v>
      </c>
      <c r="F189" s="54">
        <f t="shared" si="31"/>
        <v>107.71821797931582</v>
      </c>
    </row>
    <row r="190" spans="1:6" ht="12.75" customHeight="1" x14ac:dyDescent="0.2">
      <c r="A190" s="55">
        <v>3292</v>
      </c>
      <c r="B190" s="87" t="s">
        <v>420</v>
      </c>
      <c r="C190" s="52" t="s">
        <v>421</v>
      </c>
      <c r="D190" s="244">
        <v>146364</v>
      </c>
      <c r="E190" s="244">
        <v>149283.25</v>
      </c>
      <c r="F190" s="54">
        <f t="shared" si="31"/>
        <v>101.99451367822689</v>
      </c>
    </row>
    <row r="191" spans="1:6" ht="12.75" customHeight="1" x14ac:dyDescent="0.2">
      <c r="A191" s="55">
        <v>3293</v>
      </c>
      <c r="B191" s="87" t="s">
        <v>422</v>
      </c>
      <c r="C191" s="52" t="s">
        <v>423</v>
      </c>
      <c r="D191" s="244">
        <v>1768</v>
      </c>
      <c r="E191" s="244">
        <v>11861.58</v>
      </c>
      <c r="F191" s="54">
        <f t="shared" si="31"/>
        <v>670.90384615384608</v>
      </c>
    </row>
    <row r="192" spans="1:6" ht="12.75" customHeight="1" x14ac:dyDescent="0.2">
      <c r="A192" s="55">
        <v>3294</v>
      </c>
      <c r="B192" s="87" t="s">
        <v>424</v>
      </c>
      <c r="C192" s="52" t="s">
        <v>425</v>
      </c>
      <c r="D192" s="244"/>
      <c r="E192" s="244"/>
      <c r="F192" s="54" t="str">
        <f t="shared" si="31"/>
        <v>-</v>
      </c>
    </row>
    <row r="193" spans="1:6" ht="12.75" customHeight="1" x14ac:dyDescent="0.2">
      <c r="A193" s="55">
        <v>3295</v>
      </c>
      <c r="B193" s="87" t="s">
        <v>426</v>
      </c>
      <c r="C193" s="52" t="s">
        <v>427</v>
      </c>
      <c r="D193" s="244">
        <v>8840</v>
      </c>
      <c r="E193" s="244">
        <v>6367</v>
      </c>
      <c r="F193" s="54">
        <f t="shared" si="31"/>
        <v>72.024886877828052</v>
      </c>
    </row>
    <row r="194" spans="1:6" ht="12.75" customHeight="1" x14ac:dyDescent="0.2">
      <c r="A194" s="55" t="s">
        <v>428</v>
      </c>
      <c r="B194" s="87" t="s">
        <v>429</v>
      </c>
      <c r="C194" s="52" t="s">
        <v>428</v>
      </c>
      <c r="D194" s="244">
        <v>21953</v>
      </c>
      <c r="E194" s="244">
        <v>17562.490000000002</v>
      </c>
      <c r="F194" s="54">
        <f t="shared" si="31"/>
        <v>80.000409966747142</v>
      </c>
    </row>
    <row r="195" spans="1:6" ht="12.75" customHeight="1" x14ac:dyDescent="0.2">
      <c r="A195" s="55">
        <v>3299</v>
      </c>
      <c r="B195" s="87" t="s">
        <v>430</v>
      </c>
      <c r="C195" s="52" t="s">
        <v>431</v>
      </c>
      <c r="D195" s="244">
        <v>7086</v>
      </c>
      <c r="E195" s="244">
        <v>10677.49</v>
      </c>
      <c r="F195" s="54">
        <f t="shared" si="31"/>
        <v>150.68430708439175</v>
      </c>
    </row>
    <row r="196" spans="1:6" ht="12.75" customHeight="1" x14ac:dyDescent="0.2">
      <c r="A196" s="55">
        <v>34</v>
      </c>
      <c r="B196" s="234" t="s">
        <v>432</v>
      </c>
      <c r="C196" s="52" t="s">
        <v>433</v>
      </c>
      <c r="D196" s="53">
        <f t="shared" ref="D196:E196" si="44">D197+D202+D210</f>
        <v>24751</v>
      </c>
      <c r="E196" s="53">
        <f t="shared" si="44"/>
        <v>37200.199999999997</v>
      </c>
      <c r="F196" s="54">
        <f t="shared" si="31"/>
        <v>150.29776574683851</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24751</v>
      </c>
      <c r="E210" s="53">
        <f t="shared" si="47"/>
        <v>37200.199999999997</v>
      </c>
      <c r="F210" s="54">
        <f t="shared" si="31"/>
        <v>150.29776574683851</v>
      </c>
    </row>
    <row r="211" spans="1:6" ht="12.75" customHeight="1" x14ac:dyDescent="0.2">
      <c r="A211" s="55">
        <v>3431</v>
      </c>
      <c r="B211" s="234" t="s">
        <v>462</v>
      </c>
      <c r="C211" s="52" t="s">
        <v>463</v>
      </c>
      <c r="D211" s="244">
        <v>10696</v>
      </c>
      <c r="E211" s="244">
        <v>12812.17</v>
      </c>
      <c r="F211" s="54">
        <f t="shared" si="31"/>
        <v>119.78468586387434</v>
      </c>
    </row>
    <row r="212" spans="1:6" ht="12.75" customHeight="1" x14ac:dyDescent="0.2">
      <c r="A212" s="55">
        <v>3432</v>
      </c>
      <c r="B212" s="87" t="s">
        <v>464</v>
      </c>
      <c r="C212" s="52" t="s">
        <v>465</v>
      </c>
      <c r="D212" s="244">
        <v>70</v>
      </c>
      <c r="E212" s="244">
        <v>65.3</v>
      </c>
      <c r="F212" s="54">
        <f t="shared" si="31"/>
        <v>93.285714285714278</v>
      </c>
    </row>
    <row r="213" spans="1:6" ht="12.75" customHeight="1" x14ac:dyDescent="0.2">
      <c r="A213" s="55">
        <v>3433</v>
      </c>
      <c r="B213" s="87" t="s">
        <v>466</v>
      </c>
      <c r="C213" s="52" t="s">
        <v>467</v>
      </c>
      <c r="D213" s="244">
        <v>13985</v>
      </c>
      <c r="E213" s="244">
        <v>24322.73</v>
      </c>
      <c r="F213" s="54">
        <f t="shared" si="31"/>
        <v>173.92012870933144</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199</v>
      </c>
      <c r="C248" s="52" t="s">
        <v>536</v>
      </c>
      <c r="D248" s="244"/>
      <c r="E248" s="244"/>
      <c r="F248" s="54" t="str">
        <f t="shared" si="61"/>
        <v>-</v>
      </c>
    </row>
    <row r="249" spans="1:6" ht="12.75" customHeight="1" x14ac:dyDescent="0.2">
      <c r="A249" s="55" t="s">
        <v>537</v>
      </c>
      <c r="B249" s="87" t="s">
        <v>201</v>
      </c>
      <c r="C249" s="52" t="s">
        <v>537</v>
      </c>
      <c r="D249" s="244"/>
      <c r="E249" s="244"/>
      <c r="F249" s="54" t="str">
        <f t="shared" si="61"/>
        <v>-</v>
      </c>
    </row>
    <row r="250" spans="1:6" ht="24" x14ac:dyDescent="0.2">
      <c r="A250" s="55" t="s">
        <v>538</v>
      </c>
      <c r="B250" s="87" t="s">
        <v>203</v>
      </c>
      <c r="C250" s="52" t="s">
        <v>538</v>
      </c>
      <c r="D250" s="244"/>
      <c r="E250" s="244"/>
      <c r="F250" s="54" t="str">
        <f t="shared" si="61"/>
        <v>-</v>
      </c>
    </row>
    <row r="251" spans="1:6" ht="24" x14ac:dyDescent="0.2">
      <c r="A251" s="55" t="s">
        <v>539</v>
      </c>
      <c r="B251" s="87" t="s">
        <v>205</v>
      </c>
      <c r="C251" s="52" t="s">
        <v>539</v>
      </c>
      <c r="D251" s="244"/>
      <c r="E251" s="244"/>
      <c r="F251" s="54" t="str">
        <f t="shared" si="61"/>
        <v>-</v>
      </c>
    </row>
    <row r="252" spans="1:6" ht="24" x14ac:dyDescent="0.2">
      <c r="A252" s="55">
        <v>37</v>
      </c>
      <c r="B252" s="87" t="s">
        <v>540</v>
      </c>
      <c r="C252" s="52" t="s">
        <v>541</v>
      </c>
      <c r="D252" s="53">
        <f t="shared" ref="D252:E252" si="63">D253+D259</f>
        <v>70896</v>
      </c>
      <c r="E252" s="53">
        <f t="shared" si="63"/>
        <v>93675.8</v>
      </c>
      <c r="F252" s="54">
        <f t="shared" ref="F252:F258" si="64">IF(D252&lt;&gt;0,IF(E252/D252&gt;=100,"&gt;&gt;100",E252/D252*100),"-")</f>
        <v>132.13129090498759</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70896</v>
      </c>
      <c r="E259" s="53">
        <f t="shared" si="66"/>
        <v>93675.8</v>
      </c>
      <c r="F259" s="54">
        <f t="shared" ref="F259:F262" si="67">IF(D259&lt;&gt;0,IF(E259/D259&gt;=100,"&gt;&gt;100",E259/D259*100),"-")</f>
        <v>132.13129090498759</v>
      </c>
    </row>
    <row r="260" spans="1:6" ht="12.75" customHeight="1" x14ac:dyDescent="0.2">
      <c r="A260" s="55">
        <v>3721</v>
      </c>
      <c r="B260" s="87" t="s">
        <v>556</v>
      </c>
      <c r="C260" s="52" t="s">
        <v>557</v>
      </c>
      <c r="D260" s="244">
        <v>70896</v>
      </c>
      <c r="E260" s="244">
        <v>93675.8</v>
      </c>
      <c r="F260" s="54">
        <f t="shared" si="67"/>
        <v>132.13129090498759</v>
      </c>
    </row>
    <row r="261" spans="1:6" ht="12.75" customHeight="1" x14ac:dyDescent="0.2">
      <c r="A261" s="55">
        <v>3722</v>
      </c>
      <c r="B261" s="87" t="s">
        <v>558</v>
      </c>
      <c r="C261" s="52" t="s">
        <v>559</v>
      </c>
      <c r="D261" s="244"/>
      <c r="E261" s="244"/>
      <c r="F261" s="54" t="str">
        <f t="shared" si="67"/>
        <v>-</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c r="F265" s="54" t="str">
        <f t="shared" si="69"/>
        <v>-</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341</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32845502</v>
      </c>
      <c r="E289" s="53">
        <f t="shared" si="79"/>
        <v>33951667.130000003</v>
      </c>
      <c r="F289" s="54">
        <f t="shared" si="76"/>
        <v>103.36778268756557</v>
      </c>
    </row>
    <row r="290" spans="1:6" ht="12.75" customHeight="1" x14ac:dyDescent="0.2">
      <c r="A290" s="55" t="s">
        <v>605</v>
      </c>
      <c r="B290" s="87" t="s">
        <v>616</v>
      </c>
      <c r="C290" s="52" t="s">
        <v>617</v>
      </c>
      <c r="D290" s="53">
        <f>IF(D6&gt;=D289,D6-D289,0)</f>
        <v>1913207</v>
      </c>
      <c r="E290" s="53">
        <f>IF(E6&gt;=E289,E6-E289,0)</f>
        <v>2437845.4099999964</v>
      </c>
      <c r="F290" s="54">
        <f t="shared" si="76"/>
        <v>127.42193657037615</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c r="E292" s="244"/>
      <c r="F292" s="54" t="str">
        <f t="shared" si="76"/>
        <v>-</v>
      </c>
    </row>
    <row r="293" spans="1:6" ht="12.75" customHeight="1" x14ac:dyDescent="0.2">
      <c r="A293" s="55">
        <v>92221</v>
      </c>
      <c r="B293" s="87" t="s">
        <v>622</v>
      </c>
      <c r="C293" s="52" t="s">
        <v>623</v>
      </c>
      <c r="D293" s="244">
        <v>495502</v>
      </c>
      <c r="E293" s="244">
        <v>219022.8</v>
      </c>
      <c r="F293" s="54">
        <f t="shared" si="76"/>
        <v>44.202203018353103</v>
      </c>
    </row>
    <row r="294" spans="1:6" ht="12.75" customHeight="1" x14ac:dyDescent="0.2">
      <c r="A294" s="55">
        <v>96</v>
      </c>
      <c r="B294" s="87" t="s">
        <v>624</v>
      </c>
      <c r="C294" s="52" t="s">
        <v>625</v>
      </c>
      <c r="D294" s="244">
        <v>2890770</v>
      </c>
      <c r="E294" s="244">
        <v>3283256.72</v>
      </c>
      <c r="F294" s="54">
        <f t="shared" si="76"/>
        <v>113.57723789855298</v>
      </c>
    </row>
    <row r="295" spans="1:6" ht="24" x14ac:dyDescent="0.2">
      <c r="A295" s="55">
        <v>9661</v>
      </c>
      <c r="B295" s="87" t="s">
        <v>626</v>
      </c>
      <c r="C295" s="52" t="s">
        <v>627</v>
      </c>
      <c r="D295" s="244">
        <v>35424</v>
      </c>
      <c r="E295" s="244">
        <v>18566.5</v>
      </c>
      <c r="F295" s="54">
        <f t="shared" si="76"/>
        <v>52.4122064137308</v>
      </c>
    </row>
    <row r="296" spans="1:6" ht="12.75" customHeight="1" x14ac:dyDescent="0.2">
      <c r="A296" s="57" t="s">
        <v>628</v>
      </c>
      <c r="B296" s="235" t="s">
        <v>629</v>
      </c>
      <c r="C296" s="58" t="s">
        <v>628</v>
      </c>
      <c r="D296" s="245">
        <v>2848001</v>
      </c>
      <c r="E296" s="245">
        <v>3206717.98</v>
      </c>
      <c r="F296" s="59">
        <f t="shared" si="76"/>
        <v>112.59539515611125</v>
      </c>
    </row>
    <row r="297" spans="1:6" s="77" customFormat="1" ht="20.100000000000001" customHeight="1" x14ac:dyDescent="0.2">
      <c r="A297" s="354" t="s">
        <v>630</v>
      </c>
      <c r="B297" s="355"/>
      <c r="C297" s="221"/>
      <c r="D297" s="60"/>
      <c r="E297" s="60"/>
      <c r="F297" s="61"/>
    </row>
    <row r="298" spans="1:6" ht="12.75" customHeight="1" x14ac:dyDescent="0.2">
      <c r="A298" s="55">
        <v>7</v>
      </c>
      <c r="B298" s="87" t="s">
        <v>631</v>
      </c>
      <c r="C298" s="52" t="s">
        <v>632</v>
      </c>
      <c r="D298" s="53">
        <f t="shared" ref="D298:E298" si="80">D299+D311+D344+D348</f>
        <v>896</v>
      </c>
      <c r="E298" s="53">
        <f t="shared" si="80"/>
        <v>7599</v>
      </c>
      <c r="F298" s="54">
        <f t="shared" ref="F298:F418" si="81">IF(D298&lt;&gt;0,IF(E298/D298&gt;=100,"&gt;&gt;100",E298/D298*100),"-")</f>
        <v>848.10267857142867</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896</v>
      </c>
      <c r="E311" s="53">
        <f t="shared" si="85"/>
        <v>7599</v>
      </c>
      <c r="F311" s="54">
        <f t="shared" si="81"/>
        <v>848.10267857142867</v>
      </c>
    </row>
    <row r="312" spans="1:6" ht="12.75" customHeight="1" x14ac:dyDescent="0.2">
      <c r="A312" s="55">
        <v>721</v>
      </c>
      <c r="B312" s="87" t="s">
        <v>659</v>
      </c>
      <c r="C312" s="52" t="s">
        <v>660</v>
      </c>
      <c r="D312" s="53">
        <f t="shared" ref="D312:E312" si="86">SUM(D313:D316)</f>
        <v>0</v>
      </c>
      <c r="E312" s="53">
        <f t="shared" si="86"/>
        <v>0</v>
      </c>
      <c r="F312" s="54" t="str">
        <f t="shared" si="81"/>
        <v>-</v>
      </c>
    </row>
    <row r="313" spans="1:6" ht="12.75" customHeight="1" x14ac:dyDescent="0.2">
      <c r="A313" s="55">
        <v>7211</v>
      </c>
      <c r="B313" s="87" t="s">
        <v>661</v>
      </c>
      <c r="C313" s="52" t="s">
        <v>662</v>
      </c>
      <c r="D313" s="244"/>
      <c r="E313" s="244"/>
      <c r="F313" s="54" t="str">
        <f t="shared" si="81"/>
        <v>-</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896</v>
      </c>
      <c r="E317" s="53">
        <f t="shared" si="87"/>
        <v>349</v>
      </c>
      <c r="F317" s="54">
        <f t="shared" si="81"/>
        <v>38.950892857142854</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v>896</v>
      </c>
      <c r="E319" s="244">
        <v>349</v>
      </c>
      <c r="F319" s="54">
        <f t="shared" si="81"/>
        <v>38.950892857142854</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7250</v>
      </c>
      <c r="F326" s="54" t="str">
        <f t="shared" si="81"/>
        <v>-</v>
      </c>
    </row>
    <row r="327" spans="1:6" ht="12.75" customHeight="1" x14ac:dyDescent="0.2">
      <c r="A327" s="55">
        <v>7231</v>
      </c>
      <c r="B327" s="87" t="s">
        <v>689</v>
      </c>
      <c r="C327" s="52" t="s">
        <v>690</v>
      </c>
      <c r="D327" s="244"/>
      <c r="E327" s="244">
        <v>7250</v>
      </c>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1637624</v>
      </c>
      <c r="E350" s="53">
        <f t="shared" si="95"/>
        <v>2108756.9300000002</v>
      </c>
      <c r="F350" s="54">
        <f t="shared" si="81"/>
        <v>128.76929808063392</v>
      </c>
    </row>
    <row r="351" spans="1:6" ht="12.75" customHeight="1" x14ac:dyDescent="0.2">
      <c r="A351" s="55">
        <v>41</v>
      </c>
      <c r="B351" s="87" t="s">
        <v>737</v>
      </c>
      <c r="C351" s="52" t="s">
        <v>738</v>
      </c>
      <c r="D351" s="53">
        <f t="shared" ref="D351:E351" si="96">D352+D356</f>
        <v>0</v>
      </c>
      <c r="E351" s="53">
        <f t="shared" si="96"/>
        <v>10482.5</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10482.5</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v>10482.5</v>
      </c>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4" x14ac:dyDescent="0.2">
      <c r="A363" s="55">
        <v>42</v>
      </c>
      <c r="B363" s="234" t="s">
        <v>753</v>
      </c>
      <c r="C363" s="52" t="s">
        <v>754</v>
      </c>
      <c r="D363" s="53">
        <f t="shared" ref="D363:E363" si="99">D364+D369+D378+D383+D388+D391</f>
        <v>1637624</v>
      </c>
      <c r="E363" s="53">
        <f t="shared" si="99"/>
        <v>2068274.4300000002</v>
      </c>
      <c r="F363" s="54">
        <f t="shared" si="81"/>
        <v>126.29727153485784</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95124</v>
      </c>
      <c r="E369" s="53">
        <f t="shared" si="101"/>
        <v>468899.43000000005</v>
      </c>
      <c r="F369" s="54">
        <f t="shared" si="81"/>
        <v>492.93493755519114</v>
      </c>
    </row>
    <row r="370" spans="1:6" ht="12.75" customHeight="1" x14ac:dyDescent="0.2">
      <c r="A370" s="55">
        <v>4221</v>
      </c>
      <c r="B370" s="87" t="s">
        <v>671</v>
      </c>
      <c r="C370" s="52" t="s">
        <v>763</v>
      </c>
      <c r="D370" s="244">
        <v>34319</v>
      </c>
      <c r="E370" s="244">
        <v>112733.22</v>
      </c>
      <c r="F370" s="54">
        <f t="shared" si="81"/>
        <v>328.48631953145485</v>
      </c>
    </row>
    <row r="371" spans="1:6" ht="12.75" customHeight="1" x14ac:dyDescent="0.2">
      <c r="A371" s="55">
        <v>4222</v>
      </c>
      <c r="B371" s="87" t="s">
        <v>764</v>
      </c>
      <c r="C371" s="52" t="s">
        <v>765</v>
      </c>
      <c r="D371" s="244">
        <v>37388</v>
      </c>
      <c r="E371" s="244">
        <v>20152.75</v>
      </c>
      <c r="F371" s="54">
        <f t="shared" si="81"/>
        <v>53.901652936771157</v>
      </c>
    </row>
    <row r="372" spans="1:6" ht="12.75" customHeight="1" x14ac:dyDescent="0.2">
      <c r="A372" s="55">
        <v>4223</v>
      </c>
      <c r="B372" s="87" t="s">
        <v>675</v>
      </c>
      <c r="C372" s="52" t="s">
        <v>766</v>
      </c>
      <c r="D372" s="244"/>
      <c r="E372" s="244"/>
      <c r="F372" s="54" t="str">
        <f t="shared" si="81"/>
        <v>-</v>
      </c>
    </row>
    <row r="373" spans="1:6" ht="12.75" customHeight="1" x14ac:dyDescent="0.2">
      <c r="A373" s="55">
        <v>4224</v>
      </c>
      <c r="B373" s="87" t="s">
        <v>677</v>
      </c>
      <c r="C373" s="52" t="s">
        <v>767</v>
      </c>
      <c r="D373" s="244">
        <v>17394</v>
      </c>
      <c r="E373" s="244">
        <v>334413.46000000002</v>
      </c>
      <c r="F373" s="54">
        <f t="shared" si="81"/>
        <v>1922.5793951937451</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c r="E375" s="244"/>
      <c r="F375" s="54" t="str">
        <f t="shared" si="81"/>
        <v>-</v>
      </c>
    </row>
    <row r="376" spans="1:6" ht="12.75" customHeight="1" x14ac:dyDescent="0.2">
      <c r="A376" s="55">
        <v>4227</v>
      </c>
      <c r="B376" s="234" t="s">
        <v>683</v>
      </c>
      <c r="C376" s="52" t="s">
        <v>770</v>
      </c>
      <c r="D376" s="244">
        <v>6023</v>
      </c>
      <c r="E376" s="244">
        <v>1600</v>
      </c>
      <c r="F376" s="54">
        <f t="shared" si="81"/>
        <v>26.564834799933589</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1542500</v>
      </c>
      <c r="E378" s="53">
        <f t="shared" si="102"/>
        <v>1595000</v>
      </c>
      <c r="F378" s="54">
        <f t="shared" si="81"/>
        <v>103.40356564019449</v>
      </c>
    </row>
    <row r="379" spans="1:6" ht="12.75" customHeight="1" x14ac:dyDescent="0.2">
      <c r="A379" s="55">
        <v>4231</v>
      </c>
      <c r="B379" s="87" t="s">
        <v>689</v>
      </c>
      <c r="C379" s="52" t="s">
        <v>774</v>
      </c>
      <c r="D379" s="244">
        <v>1542500</v>
      </c>
      <c r="E379" s="244">
        <v>1595000</v>
      </c>
      <c r="F379" s="54">
        <f t="shared" si="81"/>
        <v>103.40356564019449</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0</v>
      </c>
      <c r="E383" s="53">
        <f t="shared" si="103"/>
        <v>0</v>
      </c>
      <c r="F383" s="54" t="str">
        <f t="shared" si="81"/>
        <v>-</v>
      </c>
    </row>
    <row r="384" spans="1:6" ht="12.75" customHeight="1" x14ac:dyDescent="0.2">
      <c r="A384" s="55">
        <v>4241</v>
      </c>
      <c r="B384" s="87" t="s">
        <v>780</v>
      </c>
      <c r="C384" s="52" t="s">
        <v>781</v>
      </c>
      <c r="D384" s="244"/>
      <c r="E384" s="244"/>
      <c r="F384" s="54" t="str">
        <f t="shared" si="81"/>
        <v>-</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4375</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v>4375</v>
      </c>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0</v>
      </c>
      <c r="E402" s="53">
        <f t="shared" si="109"/>
        <v>30000</v>
      </c>
      <c r="F402" s="54" t="str">
        <f t="shared" si="81"/>
        <v>-</v>
      </c>
    </row>
    <row r="403" spans="1:6" ht="12.75" customHeight="1" x14ac:dyDescent="0.2">
      <c r="A403" s="55">
        <v>451</v>
      </c>
      <c r="B403" s="87" t="s">
        <v>808</v>
      </c>
      <c r="C403" s="52" t="s">
        <v>809</v>
      </c>
      <c r="D403" s="244"/>
      <c r="E403" s="244"/>
      <c r="F403" s="54" t="str">
        <f t="shared" si="81"/>
        <v>-</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v>30000</v>
      </c>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1636728</v>
      </c>
      <c r="E408" s="53">
        <f t="shared" si="111"/>
        <v>2101157.9300000002</v>
      </c>
      <c r="F408" s="54">
        <f t="shared" si="81"/>
        <v>128.3755107751563</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c r="E410" s="244"/>
      <c r="F410" s="54" t="str">
        <f t="shared" si="81"/>
        <v>-</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34759605</v>
      </c>
      <c r="E412" s="53">
        <f>E6+E298</f>
        <v>36397111.539999999</v>
      </c>
      <c r="F412" s="54">
        <f t="shared" si="81"/>
        <v>104.71094691668677</v>
      </c>
    </row>
    <row r="413" spans="1:6" ht="12.75" customHeight="1" x14ac:dyDescent="0.2">
      <c r="A413" s="55" t="s">
        <v>605</v>
      </c>
      <c r="B413" s="87" t="s">
        <v>828</v>
      </c>
      <c r="C413" s="52" t="s">
        <v>829</v>
      </c>
      <c r="D413" s="53">
        <f t="shared" ref="D413:E413" si="112">D289+D350</f>
        <v>34483126</v>
      </c>
      <c r="E413" s="53">
        <f t="shared" si="112"/>
        <v>36060424.060000002</v>
      </c>
      <c r="F413" s="54">
        <f t="shared" si="81"/>
        <v>104.57411564137196</v>
      </c>
    </row>
    <row r="414" spans="1:6" ht="12.75" customHeight="1" x14ac:dyDescent="0.2">
      <c r="A414" s="55" t="s">
        <v>605</v>
      </c>
      <c r="B414" s="87" t="s">
        <v>830</v>
      </c>
      <c r="C414" s="52" t="s">
        <v>831</v>
      </c>
      <c r="D414" s="53">
        <f t="shared" ref="D414:E414" si="113">IF(D412&gt;=D413,D412-D413,0)</f>
        <v>276479</v>
      </c>
      <c r="E414" s="53">
        <f t="shared" si="113"/>
        <v>336687.47999999672</v>
      </c>
      <c r="F414" s="54">
        <f t="shared" si="81"/>
        <v>121.77687274621101</v>
      </c>
    </row>
    <row r="415" spans="1:6" ht="12.75" customHeight="1" x14ac:dyDescent="0.2">
      <c r="A415" s="55" t="s">
        <v>605</v>
      </c>
      <c r="B415" s="87" t="s">
        <v>832</v>
      </c>
      <c r="C415" s="52" t="s">
        <v>833</v>
      </c>
      <c r="D415" s="53">
        <f t="shared" ref="D415:E415" si="114">IF(D413&gt;=D412,D413-D412,0)</f>
        <v>0</v>
      </c>
      <c r="E415" s="53">
        <f t="shared" si="114"/>
        <v>0</v>
      </c>
      <c r="F415" s="54" t="str">
        <f t="shared" si="81"/>
        <v>-</v>
      </c>
    </row>
    <row r="416" spans="1:6" ht="12.75" customHeight="1" x14ac:dyDescent="0.2">
      <c r="A416" s="62" t="s">
        <v>834</v>
      </c>
      <c r="B416" s="234" t="s">
        <v>835</v>
      </c>
      <c r="C416" s="63" t="s">
        <v>836</v>
      </c>
      <c r="D416" s="53">
        <f t="shared" ref="D416:E416" si="115">IF(D292-D293+D409-D410&gt;=0,D292-D293+D409-D410,0)</f>
        <v>0</v>
      </c>
      <c r="E416" s="53">
        <f t="shared" si="115"/>
        <v>0</v>
      </c>
      <c r="F416" s="54" t="str">
        <f t="shared" si="81"/>
        <v>-</v>
      </c>
    </row>
    <row r="417" spans="1:6" ht="12.75" customHeight="1" x14ac:dyDescent="0.2">
      <c r="A417" s="62" t="s">
        <v>834</v>
      </c>
      <c r="B417" s="87" t="s">
        <v>837</v>
      </c>
      <c r="C417" s="63" t="s">
        <v>838</v>
      </c>
      <c r="D417" s="53">
        <f t="shared" ref="D417:E417" si="116">IF(D293-D292+D410-D409&gt;=0,D293-D292+D410-D409,0)</f>
        <v>495502</v>
      </c>
      <c r="E417" s="53">
        <f t="shared" si="116"/>
        <v>219022.8</v>
      </c>
      <c r="F417" s="54">
        <f t="shared" si="81"/>
        <v>44.202203018353103</v>
      </c>
    </row>
    <row r="418" spans="1:6" ht="12.75" customHeight="1" x14ac:dyDescent="0.2">
      <c r="A418" s="57" t="s">
        <v>839</v>
      </c>
      <c r="B418" s="235" t="s">
        <v>840</v>
      </c>
      <c r="C418" s="58" t="s">
        <v>841</v>
      </c>
      <c r="D418" s="64">
        <f t="shared" ref="D418:E418" si="117">D294+D411</f>
        <v>2890770</v>
      </c>
      <c r="E418" s="64">
        <f t="shared" si="117"/>
        <v>3283256.72</v>
      </c>
      <c r="F418" s="59">
        <f t="shared" si="81"/>
        <v>113.57723789855298</v>
      </c>
    </row>
    <row r="419" spans="1:6" s="77" customFormat="1" ht="20.100000000000001" customHeight="1" x14ac:dyDescent="0.2">
      <c r="A419" s="354" t="s">
        <v>842</v>
      </c>
      <c r="B419" s="355"/>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c r="F606" s="54" t="str">
        <f t="shared" si="119"/>
        <v>-</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34759605</v>
      </c>
      <c r="E639" s="53">
        <f t="shared" si="180"/>
        <v>36397111.539999999</v>
      </c>
      <c r="F639" s="54">
        <f t="shared" si="119"/>
        <v>104.71094691668677</v>
      </c>
    </row>
    <row r="640" spans="1:6" ht="12.75" customHeight="1" x14ac:dyDescent="0.2">
      <c r="A640" s="55" t="s">
        <v>605</v>
      </c>
      <c r="B640" s="87" t="s">
        <v>1274</v>
      </c>
      <c r="C640" s="52" t="s">
        <v>1275</v>
      </c>
      <c r="D640" s="53">
        <f t="shared" ref="D640:E640" si="181">D413+D528</f>
        <v>34483126</v>
      </c>
      <c r="E640" s="53">
        <f t="shared" si="181"/>
        <v>36060424.060000002</v>
      </c>
      <c r="F640" s="54">
        <f t="shared" si="119"/>
        <v>104.57411564137196</v>
      </c>
    </row>
    <row r="641" spans="1:6" ht="12.75" customHeight="1" x14ac:dyDescent="0.2">
      <c r="A641" s="55" t="s">
        <v>605</v>
      </c>
      <c r="B641" s="87" t="s">
        <v>1276</v>
      </c>
      <c r="C641" s="52" t="s">
        <v>1277</v>
      </c>
      <c r="D641" s="53">
        <f t="shared" ref="D641:E641" si="182">IF(D639&gt;=D640,D639-D640,0)</f>
        <v>276479</v>
      </c>
      <c r="E641" s="53">
        <f t="shared" si="182"/>
        <v>336687.47999999672</v>
      </c>
      <c r="F641" s="54">
        <f t="shared" si="119"/>
        <v>121.77687274621101</v>
      </c>
    </row>
    <row r="642" spans="1:6" ht="12.75" customHeight="1" x14ac:dyDescent="0.2">
      <c r="A642" s="55" t="s">
        <v>605</v>
      </c>
      <c r="B642" s="87" t="s">
        <v>1278</v>
      </c>
      <c r="C642" s="52" t="s">
        <v>1279</v>
      </c>
      <c r="D642" s="53">
        <f t="shared" ref="D642:E642" si="183">IF(D640&gt;=D639,D640-D639,0)</f>
        <v>0</v>
      </c>
      <c r="E642" s="53">
        <f t="shared" si="183"/>
        <v>0</v>
      </c>
      <c r="F642" s="54" t="str">
        <f t="shared" si="119"/>
        <v>-</v>
      </c>
    </row>
    <row r="643" spans="1:6" ht="24" x14ac:dyDescent="0.2">
      <c r="A643" s="62" t="s">
        <v>1280</v>
      </c>
      <c r="B643" s="87" t="s">
        <v>1281</v>
      </c>
      <c r="C643" s="63" t="s">
        <v>1280</v>
      </c>
      <c r="D643" s="53">
        <f t="shared" ref="D643:E643" si="184">IF(D416-D417+D637-D638&gt;=0,D416-D417+D637-D638,0)</f>
        <v>0</v>
      </c>
      <c r="E643" s="53">
        <f t="shared" si="184"/>
        <v>0</v>
      </c>
      <c r="F643" s="54" t="str">
        <f t="shared" si="119"/>
        <v>-</v>
      </c>
    </row>
    <row r="644" spans="1:6" ht="24" x14ac:dyDescent="0.2">
      <c r="A644" s="62" t="s">
        <v>1282</v>
      </c>
      <c r="B644" s="87" t="s">
        <v>1283</v>
      </c>
      <c r="C644" s="63" t="s">
        <v>1282</v>
      </c>
      <c r="D644" s="53">
        <f t="shared" ref="D644:E644" si="185">IF(D417-D416+D638-D637&gt;=0,D417-D416+D638-D637,0)</f>
        <v>495502</v>
      </c>
      <c r="E644" s="53">
        <f t="shared" si="185"/>
        <v>219022.8</v>
      </c>
      <c r="F644" s="54">
        <f t="shared" si="119"/>
        <v>44.202203018353103</v>
      </c>
    </row>
    <row r="645" spans="1:6" ht="24" x14ac:dyDescent="0.2">
      <c r="A645" s="55" t="s">
        <v>605</v>
      </c>
      <c r="B645" s="87" t="s">
        <v>1284</v>
      </c>
      <c r="C645" s="52" t="s">
        <v>1285</v>
      </c>
      <c r="D645" s="53">
        <f t="shared" ref="D645:E645" si="186">IF(D641+D643-D642-D644&gt;=0,D641+D643-D642-D644,0)</f>
        <v>0</v>
      </c>
      <c r="E645" s="53">
        <f t="shared" si="186"/>
        <v>117664.67999999673</v>
      </c>
      <c r="F645" s="54" t="str">
        <f t="shared" si="119"/>
        <v>-</v>
      </c>
    </row>
    <row r="646" spans="1:6" ht="24" x14ac:dyDescent="0.2">
      <c r="A646" s="55" t="s">
        <v>605</v>
      </c>
      <c r="B646" s="87" t="s">
        <v>1286</v>
      </c>
      <c r="C646" s="52" t="s">
        <v>1287</v>
      </c>
      <c r="D646" s="53">
        <f t="shared" ref="D646:E646" si="187">IF(D642+D644-D641-D643&gt;=0,D642+D644-D641-D643,0)</f>
        <v>219023</v>
      </c>
      <c r="E646" s="53">
        <f t="shared" si="187"/>
        <v>0</v>
      </c>
      <c r="F646" s="54">
        <f t="shared" si="119"/>
        <v>0</v>
      </c>
    </row>
    <row r="647" spans="1:6" ht="24" x14ac:dyDescent="0.2">
      <c r="A647" s="57" t="s">
        <v>1288</v>
      </c>
      <c r="B647" s="235" t="s">
        <v>1289</v>
      </c>
      <c r="C647" s="58" t="s">
        <v>1288</v>
      </c>
      <c r="D647" s="245">
        <v>39545</v>
      </c>
      <c r="E647" s="245">
        <v>52538.96</v>
      </c>
      <c r="F647" s="59">
        <f t="shared" si="119"/>
        <v>132.85866734100392</v>
      </c>
    </row>
    <row r="648" spans="1:6" s="77" customFormat="1" ht="20.100000000000001" customHeight="1" x14ac:dyDescent="0.2">
      <c r="A648" s="354" t="s">
        <v>1290</v>
      </c>
      <c r="B648" s="355"/>
      <c r="C648" s="221"/>
      <c r="D648" s="60"/>
      <c r="E648" s="60"/>
      <c r="F648" s="61"/>
    </row>
    <row r="649" spans="1:6" ht="12.75" customHeight="1" x14ac:dyDescent="0.2">
      <c r="A649" s="55">
        <v>11</v>
      </c>
      <c r="B649" s="87" t="s">
        <v>1291</v>
      </c>
      <c r="C649" s="52" t="s">
        <v>1292</v>
      </c>
      <c r="D649" s="244">
        <v>1866838</v>
      </c>
      <c r="E649" s="244">
        <v>2326825.5099999998</v>
      </c>
      <c r="F649" s="54">
        <f t="shared" ref="F649:F724" si="188">IF(D649&lt;&gt;0,IF(E649/D649&gt;=100,"&gt;&gt;100",E649/D649*100),"-")</f>
        <v>124.63992644246579</v>
      </c>
    </row>
    <row r="650" spans="1:6" ht="12.75" customHeight="1" x14ac:dyDescent="0.2">
      <c r="A650" s="55" t="s">
        <v>1293</v>
      </c>
      <c r="B650" s="87" t="s">
        <v>1294</v>
      </c>
      <c r="C650" s="52" t="s">
        <v>1293</v>
      </c>
      <c r="D650" s="244">
        <v>35259842</v>
      </c>
      <c r="E650" s="244">
        <v>36548535.530000001</v>
      </c>
      <c r="F650" s="54">
        <f t="shared" si="188"/>
        <v>103.65484771599374</v>
      </c>
    </row>
    <row r="651" spans="1:6" ht="12.75" customHeight="1" x14ac:dyDescent="0.2">
      <c r="A651" s="55" t="s">
        <v>1295</v>
      </c>
      <c r="B651" s="87" t="s">
        <v>1296</v>
      </c>
      <c r="C651" s="52" t="s">
        <v>1295</v>
      </c>
      <c r="D651" s="244">
        <v>34799854</v>
      </c>
      <c r="E651" s="244">
        <v>36000994.259999998</v>
      </c>
      <c r="F651" s="54">
        <f t="shared" si="188"/>
        <v>103.45156695197628</v>
      </c>
    </row>
    <row r="652" spans="1:6" ht="24" x14ac:dyDescent="0.2">
      <c r="A652" s="55">
        <v>11</v>
      </c>
      <c r="B652" s="87" t="s">
        <v>1297</v>
      </c>
      <c r="C652" s="52" t="s">
        <v>1298</v>
      </c>
      <c r="D652" s="53">
        <f t="shared" ref="D652:E652" si="189">+D649+D650-D651</f>
        <v>2326826</v>
      </c>
      <c r="E652" s="53">
        <f t="shared" si="189"/>
        <v>2874366.7800000012</v>
      </c>
      <c r="F652" s="54">
        <f t="shared" si="188"/>
        <v>123.53165986627282</v>
      </c>
    </row>
    <row r="653" spans="1:6" ht="24" x14ac:dyDescent="0.2">
      <c r="A653" s="55" t="s">
        <v>605</v>
      </c>
      <c r="B653" s="87" t="s">
        <v>1299</v>
      </c>
      <c r="C653" s="52" t="s">
        <v>1300</v>
      </c>
      <c r="D653" s="266"/>
      <c r="E653" s="266"/>
      <c r="F653" s="54" t="str">
        <f t="shared" si="188"/>
        <v>-</v>
      </c>
    </row>
    <row r="654" spans="1:6" ht="24" x14ac:dyDescent="0.2">
      <c r="A654" s="55" t="s">
        <v>605</v>
      </c>
      <c r="B654" s="87" t="s">
        <v>1301</v>
      </c>
      <c r="C654" s="52" t="s">
        <v>1302</v>
      </c>
      <c r="D654" s="266">
        <v>174</v>
      </c>
      <c r="E654" s="266">
        <v>170</v>
      </c>
      <c r="F654" s="54">
        <f t="shared" si="188"/>
        <v>97.701149425287355</v>
      </c>
    </row>
    <row r="655" spans="1:6" ht="12.75" customHeight="1" x14ac:dyDescent="0.2">
      <c r="A655" s="55" t="s">
        <v>605</v>
      </c>
      <c r="B655" s="87" t="s">
        <v>1303</v>
      </c>
      <c r="C655" s="52" t="s">
        <v>1304</v>
      </c>
      <c r="D655" s="266"/>
      <c r="E655" s="266"/>
      <c r="F655" s="54" t="str">
        <f t="shared" si="188"/>
        <v>-</v>
      </c>
    </row>
    <row r="656" spans="1:6" ht="12.75" customHeight="1" x14ac:dyDescent="0.2">
      <c r="A656" s="55" t="s">
        <v>605</v>
      </c>
      <c r="B656" s="87" t="s">
        <v>1305</v>
      </c>
      <c r="C656" s="52" t="s">
        <v>1306</v>
      </c>
      <c r="D656" s="266">
        <v>165</v>
      </c>
      <c r="E656" s="266">
        <v>162</v>
      </c>
      <c r="F656" s="54">
        <f t="shared" si="188"/>
        <v>98.181818181818187</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v>13860</v>
      </c>
      <c r="E669" s="244">
        <v>11447.6</v>
      </c>
      <c r="F669" s="54">
        <f t="shared" si="188"/>
        <v>82.594516594516591</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v>512598</v>
      </c>
      <c r="E675" s="244">
        <v>60611.48</v>
      </c>
      <c r="F675" s="54">
        <f t="shared" si="188"/>
        <v>11.824369193793187</v>
      </c>
    </row>
    <row r="676" spans="1:6" ht="24" x14ac:dyDescent="0.2">
      <c r="A676" s="55">
        <v>63613</v>
      </c>
      <c r="B676" s="234" t="s">
        <v>1346</v>
      </c>
      <c r="C676" s="52" t="s">
        <v>1347</v>
      </c>
      <c r="D676" s="244"/>
      <c r="E676" s="244"/>
      <c r="F676" s="54" t="str">
        <f t="shared" si="188"/>
        <v>-</v>
      </c>
    </row>
    <row r="677" spans="1:6" ht="24" x14ac:dyDescent="0.2">
      <c r="A677" s="55">
        <v>63622</v>
      </c>
      <c r="B677" s="234" t="s">
        <v>1348</v>
      </c>
      <c r="C677" s="52" t="s">
        <v>1349</v>
      </c>
      <c r="D677" s="244"/>
      <c r="E677" s="244"/>
      <c r="F677" s="54" t="str">
        <f t="shared" si="188"/>
        <v>-</v>
      </c>
    </row>
    <row r="678" spans="1:6" ht="24"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v>304296</v>
      </c>
      <c r="E694" s="244">
        <v>220669.87</v>
      </c>
      <c r="F694" s="54">
        <f t="shared" si="188"/>
        <v>72.51816323579672</v>
      </c>
    </row>
    <row r="695" spans="1:6" ht="12.75" customHeight="1" x14ac:dyDescent="0.2">
      <c r="A695" s="55">
        <v>63812</v>
      </c>
      <c r="B695" s="234" t="s">
        <v>1369</v>
      </c>
      <c r="C695" s="52" t="s">
        <v>1370</v>
      </c>
      <c r="D695" s="244"/>
      <c r="E695" s="244"/>
      <c r="F695" s="54" t="str">
        <f t="shared" si="188"/>
        <v>-</v>
      </c>
    </row>
    <row r="696" spans="1:6" ht="24" x14ac:dyDescent="0.2">
      <c r="A696" s="55" t="s">
        <v>1371</v>
      </c>
      <c r="B696" s="234" t="s">
        <v>1372</v>
      </c>
      <c r="C696" s="52" t="s">
        <v>1371</v>
      </c>
      <c r="D696" s="244"/>
      <c r="E696" s="244"/>
      <c r="F696" s="54" t="str">
        <f t="shared" si="188"/>
        <v>-</v>
      </c>
    </row>
    <row r="697" spans="1:6" ht="24"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c r="E710" s="244"/>
      <c r="F710" s="54" t="str">
        <f t="shared" si="188"/>
        <v>-</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v>80266</v>
      </c>
      <c r="E712" s="244">
        <v>67135.429999999993</v>
      </c>
      <c r="F712" s="54">
        <f t="shared" si="188"/>
        <v>83.641180574589484</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c r="E716" s="244">
        <v>79659.5</v>
      </c>
      <c r="F716" s="54" t="str">
        <f t="shared" si="188"/>
        <v>-</v>
      </c>
    </row>
    <row r="717" spans="1:6" ht="12.75" customHeight="1" x14ac:dyDescent="0.2">
      <c r="A717" s="55">
        <v>31215</v>
      </c>
      <c r="B717" s="87" t="s">
        <v>1410</v>
      </c>
      <c r="C717" s="52" t="s">
        <v>1411</v>
      </c>
      <c r="D717" s="244">
        <v>49635</v>
      </c>
      <c r="E717" s="244">
        <v>66263.149999999994</v>
      </c>
      <c r="F717" s="54">
        <f t="shared" si="188"/>
        <v>133.50085625062957</v>
      </c>
    </row>
    <row r="718" spans="1:6" ht="12.75" customHeight="1" x14ac:dyDescent="0.2">
      <c r="A718" s="55">
        <v>32121</v>
      </c>
      <c r="B718" s="87" t="s">
        <v>1412</v>
      </c>
      <c r="C718" s="52" t="s">
        <v>1413</v>
      </c>
      <c r="D718" s="244">
        <v>1321892</v>
      </c>
      <c r="E718" s="244"/>
      <c r="F718" s="54">
        <f t="shared" si="188"/>
        <v>0</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1670</v>
      </c>
      <c r="E720" s="244">
        <v>16578.36</v>
      </c>
      <c r="F720" s="54">
        <f t="shared" si="188"/>
        <v>992.71616766467071</v>
      </c>
    </row>
    <row r="721" spans="1:6" ht="12.75" customHeight="1" x14ac:dyDescent="0.2">
      <c r="A721" s="55" t="s">
        <v>1418</v>
      </c>
      <c r="B721" s="87" t="s">
        <v>1419</v>
      </c>
      <c r="C721" s="52" t="s">
        <v>1418</v>
      </c>
      <c r="D721" s="244"/>
      <c r="E721" s="244"/>
      <c r="F721" s="54" t="str">
        <f t="shared" si="188"/>
        <v>-</v>
      </c>
    </row>
    <row r="722" spans="1:6" ht="12.75" customHeight="1" x14ac:dyDescent="0.2">
      <c r="A722" s="55" t="s">
        <v>1420</v>
      </c>
      <c r="B722" s="87" t="s">
        <v>1421</v>
      </c>
      <c r="C722" s="52" t="s">
        <v>1420</v>
      </c>
      <c r="D722" s="244">
        <v>60707</v>
      </c>
      <c r="E722" s="244">
        <v>148675.32</v>
      </c>
      <c r="F722" s="54">
        <f t="shared" si="188"/>
        <v>244.90638641342844</v>
      </c>
    </row>
    <row r="723" spans="1:6" ht="12.75" customHeight="1" x14ac:dyDescent="0.2">
      <c r="A723" s="55" t="s">
        <v>1422</v>
      </c>
      <c r="B723" s="87" t="s">
        <v>1423</v>
      </c>
      <c r="C723" s="52" t="s">
        <v>1422</v>
      </c>
      <c r="D723" s="244"/>
      <c r="E723" s="244"/>
      <c r="F723" s="54" t="str">
        <f t="shared" si="188"/>
        <v>-</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v>62850</v>
      </c>
      <c r="E725" s="244">
        <v>67700.899999999994</v>
      </c>
      <c r="F725" s="54">
        <f t="shared" ref="F725:F979" si="190">IF(D725&lt;&gt;0,IF(E725/D725&gt;=100,"&gt;&gt;100",E725/D725*100),"-")</f>
        <v>107.71821797931582</v>
      </c>
    </row>
    <row r="726" spans="1:6" ht="12.75" customHeight="1" x14ac:dyDescent="0.2">
      <c r="A726" s="55" t="s">
        <v>1428</v>
      </c>
      <c r="B726" s="87" t="s">
        <v>1429</v>
      </c>
      <c r="C726" s="52" t="s">
        <v>1428</v>
      </c>
      <c r="D726" s="244">
        <v>40401</v>
      </c>
      <c r="E726" s="244">
        <v>40330.089999999997</v>
      </c>
      <c r="F726" s="54">
        <f t="shared" si="190"/>
        <v>99.824484542461818</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c r="E742" s="244"/>
      <c r="F742" s="54" t="str">
        <f t="shared" si="190"/>
        <v>-</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c r="E773" s="244"/>
      <c r="F773" s="54" t="str">
        <f t="shared" si="190"/>
        <v>-</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v>70896</v>
      </c>
      <c r="E819" s="244">
        <v>93675.8</v>
      </c>
      <c r="F819" s="54">
        <f t="shared" si="190"/>
        <v>132.13129090498759</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c r="E823" s="244"/>
      <c r="F823" s="54" t="str">
        <f t="shared" si="190"/>
        <v>-</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c r="E828" s="244"/>
      <c r="F828" s="54" t="str">
        <f t="shared" si="190"/>
        <v>-</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c r="E886" s="244"/>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c r="E947" s="244"/>
      <c r="F947" s="54" t="str">
        <f t="shared" si="190"/>
        <v>-</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50" t="s">
        <v>1941</v>
      </c>
      <c r="B983" s="351"/>
      <c r="C983" s="68"/>
      <c r="D983" s="75"/>
      <c r="E983" s="75"/>
      <c r="F983" s="76"/>
    </row>
    <row r="984" spans="1:6" ht="39" customHeight="1" x14ac:dyDescent="0.2">
      <c r="A984" s="202" t="s">
        <v>1942</v>
      </c>
      <c r="B984" s="198" t="s">
        <v>41</v>
      </c>
      <c r="C984" s="222" t="s">
        <v>42</v>
      </c>
      <c r="D984" s="67" t="s">
        <v>1943</v>
      </c>
      <c r="E984" s="69" t="s">
        <v>1944</v>
      </c>
      <c r="F984" s="67" t="s">
        <v>52</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8"/>
      <c r="E994" s="349"/>
      <c r="F994" s="73"/>
    </row>
    <row r="995" spans="1:6" ht="15" customHeight="1" x14ac:dyDescent="0.2">
      <c r="A995" s="190"/>
      <c r="B995" s="213"/>
      <c r="C995" s="223"/>
      <c r="D995" s="348"/>
      <c r="E995" s="349"/>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37" workbookViewId="0">
      <selection activeCell="E266" sqref="E266"/>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8"/>
      <c r="B1" s="299"/>
      <c r="C1" s="298"/>
      <c r="D1" s="300"/>
      <c r="E1" s="300"/>
      <c r="F1" s="300"/>
    </row>
    <row r="2" spans="1:25" ht="50.1" customHeight="1" x14ac:dyDescent="0.25">
      <c r="A2" s="356" t="s">
        <v>32</v>
      </c>
      <c r="B2" s="357"/>
      <c r="C2" s="357"/>
      <c r="D2" s="357"/>
      <c r="E2" s="357"/>
      <c r="F2" s="357"/>
      <c r="G2" s="89"/>
      <c r="H2" s="89"/>
      <c r="I2" s="89"/>
      <c r="J2" s="89"/>
      <c r="K2" s="89"/>
      <c r="L2" s="89"/>
      <c r="M2" s="89"/>
      <c r="N2" s="89"/>
      <c r="O2" s="89"/>
      <c r="P2" s="89"/>
      <c r="Q2" s="89"/>
      <c r="R2" s="89"/>
      <c r="S2" s="89"/>
      <c r="T2" s="89"/>
      <c r="U2" s="89"/>
      <c r="V2" s="89"/>
      <c r="W2" s="89"/>
      <c r="X2" s="89"/>
    </row>
    <row r="3" spans="1:25" s="227" customFormat="1" ht="48" customHeight="1" x14ac:dyDescent="0.2">
      <c r="A3" s="301" t="s">
        <v>49</v>
      </c>
      <c r="B3" s="302" t="s">
        <v>41</v>
      </c>
      <c r="C3" s="303" t="s">
        <v>42</v>
      </c>
      <c r="D3" s="304" t="s">
        <v>1963</v>
      </c>
      <c r="E3" s="302" t="s">
        <v>1964</v>
      </c>
      <c r="F3" s="305" t="s">
        <v>52</v>
      </c>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9" t="s">
        <v>1965</v>
      </c>
      <c r="B5" s="360"/>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13436336</v>
      </c>
      <c r="E6" s="231">
        <f t="shared" si="0"/>
        <v>15242223.390000001</v>
      </c>
      <c r="F6" s="232">
        <f t="shared" ref="F6:F260" si="1">IF(D6&gt;0,IF(E6/D6&gt;=100,"&gt;&gt;100",E6/D6*100),"-")</f>
        <v>113.44032621690914</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8106857</v>
      </c>
      <c r="E7" s="106">
        <f t="shared" si="2"/>
        <v>8943581.5100000016</v>
      </c>
      <c r="F7" s="95">
        <f t="shared" si="1"/>
        <v>110.32119488477473</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12490</v>
      </c>
      <c r="E8" s="106">
        <f>E9+E10-E11</f>
        <v>532455.72</v>
      </c>
      <c r="F8" s="95">
        <f t="shared" si="1"/>
        <v>4263.0562049639702</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c r="E9" s="249">
        <v>516333.06</v>
      </c>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v>30971</v>
      </c>
      <c r="E10" s="249">
        <v>41453.760000000002</v>
      </c>
      <c r="F10" s="95">
        <f t="shared" si="1"/>
        <v>133.84701817829583</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v>18481</v>
      </c>
      <c r="E11" s="249">
        <v>25331.1</v>
      </c>
      <c r="F11" s="95">
        <f t="shared" si="1"/>
        <v>137.06563497646232</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7991398</v>
      </c>
      <c r="E12" s="106">
        <f t="shared" si="3"/>
        <v>8327690.5800000001</v>
      </c>
      <c r="F12" s="95">
        <f t="shared" si="1"/>
        <v>104.20818209780064</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3375503</v>
      </c>
      <c r="E13" s="106">
        <f t="shared" si="4"/>
        <v>3305730.43</v>
      </c>
      <c r="F13" s="95">
        <f t="shared" si="1"/>
        <v>97.932972656223399</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5590262</v>
      </c>
      <c r="E15" s="249">
        <v>5612195.5300000003</v>
      </c>
      <c r="F15" s="95">
        <f t="shared" si="1"/>
        <v>100.39235245145935</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2214759</v>
      </c>
      <c r="E18" s="249">
        <v>2306465.1</v>
      </c>
      <c r="F18" s="95">
        <f t="shared" si="1"/>
        <v>104.14068076932976</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474670</v>
      </c>
      <c r="E19" s="106">
        <f t="shared" si="5"/>
        <v>768055.76000000071</v>
      </c>
      <c r="F19" s="95">
        <f t="shared" si="1"/>
        <v>161.80836370531119</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737292</v>
      </c>
      <c r="E20" s="249">
        <v>835544.26</v>
      </c>
      <c r="F20" s="95">
        <f t="shared" si="1"/>
        <v>113.32609875056288</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643902</v>
      </c>
      <c r="E21" s="249">
        <v>647189.99</v>
      </c>
      <c r="F21" s="95">
        <f t="shared" si="1"/>
        <v>100.51063515876639</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103264</v>
      </c>
      <c r="E22" s="249">
        <v>104864.27</v>
      </c>
      <c r="F22" s="95">
        <f t="shared" si="1"/>
        <v>101.5496881778742</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v>4176472</v>
      </c>
      <c r="E23" s="249">
        <v>4320378.13</v>
      </c>
      <c r="F23" s="95">
        <f t="shared" si="1"/>
        <v>103.44563856767147</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v>59434</v>
      </c>
      <c r="E24" s="249">
        <v>57549.81</v>
      </c>
      <c r="F24" s="95">
        <f t="shared" si="1"/>
        <v>96.829777568395187</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175387</v>
      </c>
      <c r="E26" s="249">
        <v>169941.86</v>
      </c>
      <c r="F26" s="95">
        <f t="shared" si="1"/>
        <v>96.895357124530307</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5421081</v>
      </c>
      <c r="E28" s="249">
        <v>5367412.5599999996</v>
      </c>
      <c r="F28" s="95">
        <f t="shared" si="1"/>
        <v>99.010004831139767</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4141225</v>
      </c>
      <c r="E29" s="106">
        <f t="shared" si="6"/>
        <v>4250531.9899999984</v>
      </c>
      <c r="F29" s="95">
        <f t="shared" si="1"/>
        <v>102.63948445206425</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v>13480603</v>
      </c>
      <c r="E30" s="249">
        <v>13975257.869999999</v>
      </c>
      <c r="F30" s="95">
        <f t="shared" si="1"/>
        <v>103.66938237110016</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v>9339378</v>
      </c>
      <c r="E34" s="249">
        <v>9724725.8800000008</v>
      </c>
      <c r="F34" s="95">
        <f t="shared" si="1"/>
        <v>104.12605507561639</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0</v>
      </c>
      <c r="E45" s="106">
        <f t="shared" si="9"/>
        <v>3372.4000000000015</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v>57576</v>
      </c>
      <c r="E47" s="249">
        <v>61951.05</v>
      </c>
      <c r="F47" s="95">
        <f t="shared" si="1"/>
        <v>107.59873905794082</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v>57576</v>
      </c>
      <c r="E50" s="249">
        <v>58578.65</v>
      </c>
      <c r="F50" s="95">
        <f t="shared" si="1"/>
        <v>101.7414374044741</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1156167</v>
      </c>
      <c r="E54" s="249">
        <v>1340783.22</v>
      </c>
      <c r="F54" s="95">
        <f t="shared" si="1"/>
        <v>115.96795445640637</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1156167</v>
      </c>
      <c r="E55" s="249">
        <v>1340783.22</v>
      </c>
      <c r="F55" s="95">
        <f t="shared" si="1"/>
        <v>115.96795445640637</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102969</v>
      </c>
      <c r="E63" s="106">
        <f t="shared" si="12"/>
        <v>83435.210000000006</v>
      </c>
      <c r="F63" s="95">
        <f t="shared" si="1"/>
        <v>81.029445755518665</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v>102969</v>
      </c>
      <c r="E64" s="249">
        <v>83435.210000000006</v>
      </c>
      <c r="F64" s="95">
        <f t="shared" si="1"/>
        <v>81.029445755518665</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5329479</v>
      </c>
      <c r="E68" s="106">
        <f t="shared" si="13"/>
        <v>6298641.8799999999</v>
      </c>
      <c r="F68" s="95">
        <f t="shared" si="1"/>
        <v>118.18494603318636</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2326826</v>
      </c>
      <c r="E69" s="106">
        <f t="shared" si="14"/>
        <v>2874366.7800000003</v>
      </c>
      <c r="F69" s="95">
        <f t="shared" si="1"/>
        <v>123.53165986627278</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2318633</v>
      </c>
      <c r="E70" s="106">
        <f t="shared" si="15"/>
        <v>2872174.24</v>
      </c>
      <c r="F70" s="95">
        <f t="shared" si="1"/>
        <v>123.87360311010842</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2318633</v>
      </c>
      <c r="E72" s="249">
        <v>2872174.24</v>
      </c>
      <c r="F72" s="95">
        <f t="shared" si="1"/>
        <v>123.87360311010842</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v>8193</v>
      </c>
      <c r="E76" s="249">
        <v>2192.54</v>
      </c>
      <c r="F76" s="95">
        <f t="shared" si="1"/>
        <v>26.761137556450628</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72338</v>
      </c>
      <c r="E78" s="106">
        <f>E79+SUM(E82:E84)-E85+E86</f>
        <v>88479.42</v>
      </c>
      <c r="F78" s="95">
        <f t="shared" si="1"/>
        <v>122.31388758328956</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v>1185</v>
      </c>
      <c r="E84" s="249">
        <v>1321.62</v>
      </c>
      <c r="F84" s="95">
        <f t="shared" si="1"/>
        <v>111.52911392405062</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71153</v>
      </c>
      <c r="E86" s="249">
        <v>87157.8</v>
      </c>
      <c r="F86" s="95">
        <f t="shared" si="1"/>
        <v>122.4934999227018</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2890770</v>
      </c>
      <c r="E146" s="106">
        <f t="shared" si="26"/>
        <v>3283256.72</v>
      </c>
      <c r="F146" s="95">
        <f t="shared" si="1"/>
        <v>113.57723789855298</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7045</v>
      </c>
      <c r="E149" s="106">
        <f t="shared" si="27"/>
        <v>57822.240000000005</v>
      </c>
      <c r="F149" s="95">
        <f t="shared" si="1"/>
        <v>820.75571327182411</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v>814</v>
      </c>
      <c r="E153" s="249"/>
      <c r="F153" s="95">
        <f t="shared" si="1"/>
        <v>0</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v>6231</v>
      </c>
      <c r="E155" s="249">
        <v>23441.55</v>
      </c>
      <c r="F155" s="95">
        <f t="shared" si="1"/>
        <v>376.20847376023107</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v>34380.69</v>
      </c>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v>35424</v>
      </c>
      <c r="E160" s="249">
        <v>18566.5</v>
      </c>
      <c r="F160" s="95">
        <f t="shared" si="1"/>
        <v>52.4122064137308</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v>2848001</v>
      </c>
      <c r="E161" s="249">
        <v>3206717.98</v>
      </c>
      <c r="F161" s="95">
        <f t="shared" si="1"/>
        <v>112.59539515611125</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v>300</v>
      </c>
      <c r="E162" s="249">
        <v>150</v>
      </c>
      <c r="F162" s="95">
        <f t="shared" si="1"/>
        <v>50</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39545</v>
      </c>
      <c r="E170" s="106">
        <f t="shared" si="29"/>
        <v>52538.96</v>
      </c>
      <c r="F170" s="95">
        <f t="shared" si="1"/>
        <v>132.85866734100392</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v>39545</v>
      </c>
      <c r="E171" s="249">
        <v>52538.96</v>
      </c>
      <c r="F171" s="95">
        <f t="shared" si="1"/>
        <v>132.85866734100392</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4" t="s">
        <v>2264</v>
      </c>
      <c r="B174" s="355"/>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13436336</v>
      </c>
      <c r="E175" s="106">
        <f t="shared" si="30"/>
        <v>15242223.390000002</v>
      </c>
      <c r="F175" s="95">
        <f t="shared" si="1"/>
        <v>113.44032621690916</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2657731</v>
      </c>
      <c r="E176" s="106">
        <f t="shared" si="31"/>
        <v>2920359.89</v>
      </c>
      <c r="F176" s="95">
        <f t="shared" si="1"/>
        <v>109.88169570208572</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2657731</v>
      </c>
      <c r="E177" s="106">
        <f t="shared" si="32"/>
        <v>2918804.89</v>
      </c>
      <c r="F177" s="95">
        <f t="shared" si="1"/>
        <v>109.82318714723198</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2200215</v>
      </c>
      <c r="E178" s="249">
        <v>2423177.06</v>
      </c>
      <c r="F178" s="95">
        <f t="shared" si="1"/>
        <v>110.13364875705329</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454405</v>
      </c>
      <c r="E179" s="249">
        <v>490564.55</v>
      </c>
      <c r="F179" s="95">
        <f t="shared" si="1"/>
        <v>107.95755988600477</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1071</v>
      </c>
      <c r="E180" s="106">
        <f t="shared" si="33"/>
        <v>1428.06</v>
      </c>
      <c r="F180" s="95">
        <f t="shared" si="1"/>
        <v>133.33893557422968</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1071</v>
      </c>
      <c r="E183" s="249">
        <v>1428.06</v>
      </c>
      <c r="F183" s="95">
        <f t="shared" si="1"/>
        <v>133.33893557422968</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2040</v>
      </c>
      <c r="E188" s="249">
        <v>3635.22</v>
      </c>
      <c r="F188" s="95">
        <f t="shared" si="1"/>
        <v>178.1970588235294</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c r="E189" s="249">
        <v>1555</v>
      </c>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10778605</v>
      </c>
      <c r="E237" s="106">
        <f t="shared" si="41"/>
        <v>12321863.500000002</v>
      </c>
      <c r="F237" s="95">
        <f t="shared" si="1"/>
        <v>114.31779437134955</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8106858</v>
      </c>
      <c r="E238" s="106">
        <f t="shared" si="42"/>
        <v>8920942.1000000015</v>
      </c>
      <c r="F238" s="95">
        <f t="shared" si="1"/>
        <v>110.04191882971186</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8106858</v>
      </c>
      <c r="E239" s="106">
        <f t="shared" si="43"/>
        <v>8920942.1000000015</v>
      </c>
      <c r="F239" s="95">
        <f t="shared" si="1"/>
        <v>110.04191882971186</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8082165</v>
      </c>
      <c r="E240" s="249">
        <v>8736186.0500000007</v>
      </c>
      <c r="F240" s="95">
        <f t="shared" si="1"/>
        <v>108.0921516697568</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24693</v>
      </c>
      <c r="E241" s="249">
        <v>184756.05</v>
      </c>
      <c r="F241" s="95">
        <f t="shared" si="1"/>
        <v>748.21224638561534</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-219023</v>
      </c>
      <c r="E245" s="106">
        <f t="shared" si="45"/>
        <v>117664.68</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0</v>
      </c>
      <c r="E246" s="106">
        <f t="shared" si="46"/>
        <v>208252.55</v>
      </c>
      <c r="F246" s="95" t="str">
        <f t="shared" si="1"/>
        <v>-</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c r="E247" s="249">
        <v>208252.55</v>
      </c>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219023</v>
      </c>
      <c r="E250" s="106">
        <f t="shared" si="47"/>
        <v>90587.87</v>
      </c>
      <c r="F250" s="95">
        <f t="shared" si="1"/>
        <v>41.359980458673292</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v>124795</v>
      </c>
      <c r="E251" s="249"/>
      <c r="F251" s="95">
        <f t="shared" si="1"/>
        <v>0</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v>94228</v>
      </c>
      <c r="E252" s="249">
        <v>90587.87</v>
      </c>
      <c r="F252" s="95">
        <f t="shared" si="1"/>
        <v>96.13689136986882</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v>2890770</v>
      </c>
      <c r="E255" s="249">
        <v>3283256.72</v>
      </c>
      <c r="F255" s="95">
        <f t="shared" si="1"/>
        <v>113.57723789855298</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2721801</v>
      </c>
      <c r="E259" s="106">
        <f t="shared" si="49"/>
        <v>2875070.8</v>
      </c>
      <c r="F259" s="95">
        <f t="shared" si="1"/>
        <v>105.63119052421538</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2721801</v>
      </c>
      <c r="E260" s="250">
        <v>2875070.8</v>
      </c>
      <c r="F260" s="99">
        <f t="shared" si="1"/>
        <v>105.63119052421538</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8" t="s">
        <v>1290</v>
      </c>
      <c r="B261" s="355"/>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21354</v>
      </c>
      <c r="E264" s="249">
        <v>20447.96</v>
      </c>
      <c r="F264" s="95">
        <f t="shared" si="50"/>
        <v>95.757047859885731</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2869416</v>
      </c>
      <c r="E265" s="249">
        <v>3262808.76</v>
      </c>
      <c r="F265" s="95">
        <f t="shared" si="50"/>
        <v>113.70985454880017</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54642</v>
      </c>
      <c r="E268" s="249">
        <v>70646.97</v>
      </c>
      <c r="F268" s="95">
        <f t="shared" si="50"/>
        <v>129.29060063687274</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v>16511</v>
      </c>
      <c r="E269" s="249">
        <v>16510.830000000002</v>
      </c>
      <c r="F269" s="95">
        <f t="shared" si="50"/>
        <v>99.998970383380794</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v>487</v>
      </c>
      <c r="E287" s="249">
        <v>7878</v>
      </c>
      <c r="F287" s="95">
        <f t="shared" si="50"/>
        <v>1617.659137577002</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2657244</v>
      </c>
      <c r="E288" s="249">
        <v>2910926.89</v>
      </c>
      <c r="F288" s="95">
        <f t="shared" si="50"/>
        <v>109.54684214170773</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v>1555</v>
      </c>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v>2040</v>
      </c>
      <c r="E297" s="249">
        <v>3635.22</v>
      </c>
      <c r="F297" s="95">
        <f t="shared" si="50"/>
        <v>178.1970588235294</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34" workbookViewId="0">
      <selection activeCell="E96" sqref="E96"/>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3"/>
      <c r="B1" s="294"/>
      <c r="C1" s="293"/>
      <c r="D1" s="295"/>
      <c r="E1" s="295"/>
      <c r="F1" s="296"/>
    </row>
    <row r="2" spans="1:25" ht="50.1" customHeight="1" x14ac:dyDescent="0.25">
      <c r="A2" s="361" t="s">
        <v>2532</v>
      </c>
      <c r="B2" s="362"/>
      <c r="C2" s="362"/>
      <c r="D2" s="362"/>
      <c r="E2" s="362"/>
      <c r="F2" s="362"/>
      <c r="G2" s="51"/>
      <c r="H2" s="51"/>
      <c r="I2" s="51"/>
      <c r="J2" s="51"/>
      <c r="K2" s="51"/>
      <c r="L2" s="51"/>
      <c r="M2" s="51"/>
      <c r="N2" s="51"/>
      <c r="O2" s="51"/>
      <c r="P2" s="51"/>
      <c r="Q2" s="51"/>
      <c r="R2" s="51"/>
      <c r="S2" s="51"/>
      <c r="T2" s="51"/>
      <c r="U2" s="51"/>
      <c r="V2" s="51"/>
      <c r="W2" s="51"/>
      <c r="X2" s="51"/>
      <c r="Y2" s="51"/>
    </row>
    <row r="3" spans="1:25" s="224" customFormat="1" ht="48" x14ac:dyDescent="0.2">
      <c r="A3" s="283" t="s">
        <v>2533</v>
      </c>
      <c r="B3" s="284" t="s">
        <v>41</v>
      </c>
      <c r="C3" s="285" t="s">
        <v>42</v>
      </c>
      <c r="D3" s="284" t="s">
        <v>50</v>
      </c>
      <c r="E3" s="284" t="s">
        <v>51</v>
      </c>
      <c r="F3" s="286"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34483126</v>
      </c>
      <c r="E89" s="83">
        <f t="shared" si="17"/>
        <v>36060424.060000002</v>
      </c>
      <c r="F89" s="65">
        <f t="shared" si="1"/>
        <v>104.57411564137196</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34483126</v>
      </c>
      <c r="E94" s="83">
        <f t="shared" si="19"/>
        <v>36060424.060000002</v>
      </c>
      <c r="F94" s="65">
        <f t="shared" si="1"/>
        <v>104.57411564137196</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v>34483126</v>
      </c>
      <c r="E95" s="251">
        <v>36060424.060000002</v>
      </c>
      <c r="F95" s="65">
        <f t="shared" si="1"/>
        <v>104.57411564137196</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34483126</v>
      </c>
      <c r="E141" s="108">
        <f t="shared" si="28"/>
        <v>36060424.060000002</v>
      </c>
      <c r="F141" s="84">
        <f t="shared" si="1"/>
        <v>104.57411564137196</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3"/>
      <c r="E143" s="364"/>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36" sqref="E36"/>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80"/>
      <c r="B1" s="281"/>
      <c r="C1" s="280"/>
      <c r="D1" s="282"/>
      <c r="E1" s="282"/>
    </row>
    <row r="2" spans="1:25" ht="50.1" customHeight="1" x14ac:dyDescent="0.2">
      <c r="A2" s="365" t="s">
        <v>2785</v>
      </c>
      <c r="B2" s="366"/>
      <c r="C2" s="366"/>
      <c r="D2" s="366"/>
      <c r="E2" s="366"/>
      <c r="F2" s="38"/>
      <c r="G2" s="38"/>
      <c r="H2" s="38"/>
      <c r="I2" s="38"/>
      <c r="J2" s="38"/>
      <c r="K2" s="38"/>
      <c r="L2" s="38"/>
      <c r="M2" s="38"/>
      <c r="N2" s="38"/>
      <c r="O2" s="38"/>
      <c r="P2" s="38"/>
      <c r="Q2" s="38"/>
      <c r="R2" s="38"/>
      <c r="S2" s="38"/>
      <c r="T2" s="38"/>
      <c r="U2" s="38"/>
      <c r="V2" s="38"/>
    </row>
    <row r="3" spans="1:25" s="29" customFormat="1" ht="48" customHeight="1" x14ac:dyDescent="0.2">
      <c r="A3" s="283" t="s">
        <v>1942</v>
      </c>
      <c r="B3" s="284" t="s">
        <v>41</v>
      </c>
      <c r="C3" s="285" t="s">
        <v>42</v>
      </c>
      <c r="D3" s="284" t="s">
        <v>2786</v>
      </c>
      <c r="E3" s="286"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7">
        <v>1</v>
      </c>
      <c r="B4" s="288">
        <v>2</v>
      </c>
      <c r="C4" s="289" t="s">
        <v>53</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752049.19</v>
      </c>
      <c r="E5" s="109">
        <f t="shared" si="0"/>
        <v>2001.81</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1234.81</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0</v>
      </c>
      <c r="E7" s="110">
        <f t="shared" si="2"/>
        <v>1234.81</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c r="E9" s="252">
        <v>1234.81</v>
      </c>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253"/>
      <c r="E14" s="254"/>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752049.19</v>
      </c>
      <c r="E22" s="110">
        <f t="shared" si="3"/>
        <v>767</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752049.19</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v>516333.06</v>
      </c>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v>28105.63</v>
      </c>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v>207610.5</v>
      </c>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767</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c r="E36" s="252">
        <v>767</v>
      </c>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5"/>
      <c r="E48" s="256"/>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7"/>
      <c r="E51" s="368"/>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38" workbookViewId="0">
      <selection activeCell="D56" sqref="D56"/>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1"/>
      <c r="B1" s="281"/>
      <c r="C1" s="291"/>
      <c r="D1" s="282"/>
    </row>
    <row r="2" spans="1:24" ht="50.1" customHeight="1" x14ac:dyDescent="0.2">
      <c r="A2" s="369" t="s">
        <v>2856</v>
      </c>
      <c r="B2" s="366"/>
      <c r="C2" s="366"/>
      <c r="D2" s="366"/>
      <c r="E2" s="38"/>
      <c r="F2" s="38"/>
      <c r="G2" s="38"/>
      <c r="H2" s="38"/>
      <c r="I2" s="38"/>
      <c r="J2" s="38"/>
      <c r="K2" s="38"/>
      <c r="L2" s="38"/>
      <c r="M2" s="38"/>
      <c r="N2" s="38"/>
      <c r="O2" s="38"/>
      <c r="P2" s="38"/>
      <c r="Q2" s="38"/>
      <c r="R2" s="38"/>
      <c r="S2" s="38"/>
      <c r="T2" s="38"/>
      <c r="U2" s="38"/>
    </row>
    <row r="3" spans="1:24" s="29" customFormat="1" ht="48" customHeight="1" x14ac:dyDescent="0.2">
      <c r="A3" s="283" t="s">
        <v>1942</v>
      </c>
      <c r="B3" s="284" t="s">
        <v>41</v>
      </c>
      <c r="C3" s="285" t="s">
        <v>42</v>
      </c>
      <c r="D3" s="286" t="s">
        <v>2857</v>
      </c>
      <c r="E3" s="241"/>
      <c r="F3" s="241"/>
      <c r="G3" s="241"/>
      <c r="H3" s="241"/>
      <c r="I3" s="241"/>
      <c r="J3" s="241"/>
      <c r="K3" s="241"/>
      <c r="L3" s="241"/>
      <c r="M3" s="241"/>
      <c r="N3" s="241"/>
      <c r="O3" s="241"/>
      <c r="P3" s="241"/>
      <c r="Q3" s="241"/>
      <c r="R3" s="241"/>
      <c r="S3" s="241"/>
      <c r="T3" s="241"/>
      <c r="U3" s="241"/>
    </row>
    <row r="4" spans="1:24" s="243" customFormat="1" ht="12" x14ac:dyDescent="0.2">
      <c r="A4" s="287">
        <v>1</v>
      </c>
      <c r="B4" s="288">
        <v>2</v>
      </c>
      <c r="C4" s="288" t="s">
        <v>53</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7">
        <v>2657731.04</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36355969.289999999</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8">
        <v>325749.03999999998</v>
      </c>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34092033.380000003</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8">
        <v>27466177.579999998</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8">
        <v>6404339.2400000002</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8">
        <v>37200.199999999997</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8"/>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8"/>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8">
        <v>850</v>
      </c>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8"/>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8">
        <v>183466.36</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8">
        <v>1938186.87</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8"/>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8"/>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8"/>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8"/>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8"/>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36093340.439999998</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8">
        <v>321828.12</v>
      </c>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33834880.450000003</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8">
        <v>27243215.890000001</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8">
        <v>6372100.1399999997</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8">
        <v>36843.06</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8"/>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8"/>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8">
        <v>850</v>
      </c>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8"/>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8">
        <v>181871.35999999999</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8">
        <v>1936631.87</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8"/>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8"/>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8"/>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8"/>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8"/>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2920359.8900000006</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7878</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8"/>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8"/>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8"/>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8"/>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7878</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8"/>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8"/>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8"/>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8"/>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7878</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8">
        <v>7878</v>
      </c>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8"/>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8"/>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8"/>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8"/>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8"/>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8"/>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8"/>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8"/>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8"/>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8"/>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8"/>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8"/>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8"/>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8"/>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8"/>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8"/>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8"/>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8"/>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8"/>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8"/>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8"/>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8"/>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8"/>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8"/>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8"/>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8"/>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8"/>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8"/>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8"/>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8"/>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8"/>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8"/>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8"/>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8"/>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8"/>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8"/>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2912481.89</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8">
        <v>18996.580000000002</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8">
        <v>2891930.31</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8">
        <v>1555</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9"/>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66"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0.8554687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customWidth="1"/>
    <col min="17" max="21" width="14.42578125" style="50" customWidth="1"/>
    <col min="22" max="16384" width="14.42578125" style="50"/>
  </cols>
  <sheetData>
    <row r="1" spans="1:16" ht="12.75" hidden="1" customHeight="1" x14ac:dyDescent="0.2">
      <c r="A1" s="373" t="s">
        <v>2856</v>
      </c>
      <c r="B1" s="368"/>
      <c r="C1" s="368"/>
      <c r="D1" s="368"/>
      <c r="E1" s="73" t="s">
        <v>2998</v>
      </c>
      <c r="F1" s="73"/>
      <c r="G1" s="73"/>
      <c r="H1" s="73"/>
      <c r="I1" s="73"/>
      <c r="J1" s="73"/>
      <c r="K1" s="73"/>
      <c r="L1" s="73"/>
      <c r="M1" s="73"/>
      <c r="N1" s="73"/>
      <c r="O1" s="73"/>
      <c r="P1" s="73"/>
    </row>
    <row r="2" spans="1:16" ht="37.5" customHeight="1" x14ac:dyDescent="0.2">
      <c r="A2" s="373" t="s">
        <v>2999</v>
      </c>
      <c r="B2" s="368"/>
      <c r="C2" s="368"/>
      <c r="D2" s="368"/>
    </row>
    <row r="3" spans="1:16" ht="29.25" customHeight="1" x14ac:dyDescent="0.2">
      <c r="A3" s="127" t="s">
        <v>3000</v>
      </c>
      <c r="B3" s="128" t="s">
        <v>3001</v>
      </c>
      <c r="C3" s="129" t="s">
        <v>3002</v>
      </c>
      <c r="D3" s="125"/>
      <c r="E3" s="126">
        <f>E4+E14+E19+E275+E293+E296+E298</f>
        <v>0</v>
      </c>
      <c r="F3" s="126">
        <f>F4+F14+F19+F275+F293+F296+F298</f>
        <v>1</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47502</v>
      </c>
      <c r="P3" s="73"/>
    </row>
    <row r="4" spans="1:16" ht="19.5" customHeight="1" x14ac:dyDescent="0.2">
      <c r="A4" s="374" t="s">
        <v>3003</v>
      </c>
      <c r="B4" s="375"/>
      <c r="C4" s="376"/>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70" t="s">
        <v>3016</v>
      </c>
      <c r="B14" s="371"/>
      <c r="C14" s="372"/>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IF(AND(H3=12,J3="DA",M3="DA",OR(I3=11,I3=21,I3=22,I3=31,I3=41,I3=42),BILANCA!D170&lt;&gt;'PR-RAS'!D647),1,0)</f>
        <v>0</v>
      </c>
      <c r="H15" s="126">
        <f>IF(AND(H3=12,J3="DA",M3="DA",OR(I3=11,I3=21,I3=22,I3=31,I3=41,I3=42),BILANCA!E170&lt;&gt;'PR-RAS'!E647),1,0)</f>
        <v>0</v>
      </c>
      <c r="I15" s="73"/>
      <c r="J15" s="73"/>
      <c r="K15" s="73"/>
      <c r="L15" s="126">
        <f>IF(AND(H3=12,J3="DA",M3="DA",OR(I3=12,I3=13,I3=23),BILANCA!D170&lt;&gt;'PR-RAS'!D647),1,0)</f>
        <v>0</v>
      </c>
      <c r="M15" s="126">
        <f>IF(AND(H3=12,J3="DA",M3="DA",OR(I3=12,I3=13,I3=23),BILANCA!E170&lt;&gt;'PR-RAS'!E647),1,0)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IF(AND(H3=12,J3="DA",M3="DA",OR(I3=11,I3=21,I3=22,I3=31,I3=41,I3=42),BILANCA!D69&lt;&gt;'PR-RAS'!D652),1,0)</f>
        <v>0</v>
      </c>
      <c r="H16" s="126">
        <f>IF(AND(H3=12,J3="DA",M3="DA",OR(I3=11,I3=21,I3=22,I3=31,I3=41,I3=42),BILANCA!E69&lt;&gt;'PR-RAS'!E652),1,0)</f>
        <v>0</v>
      </c>
      <c r="I16" s="140"/>
      <c r="J16" s="73"/>
      <c r="K16" s="73"/>
      <c r="L16" s="126">
        <f>IF(AND(H3=12,J3="DA",M3="DA",OR(I3=12,I3=13,I3=23),BILANCA!D69&lt;&gt;'PR-RAS'!D652),1,0)</f>
        <v>0</v>
      </c>
      <c r="M16" s="126">
        <f>IF(AND(H3=12,J3="DA",M3="DA",OR(I3=12,I3=13,I3=23),BILANCA!E69&lt;&gt;'PR-RAS'!E652),1,0)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70" t="s">
        <v>3021</v>
      </c>
      <c r="B19" s="371"/>
      <c r="C19" s="372"/>
      <c r="D19" s="125"/>
      <c r="E19" s="73">
        <f>SUM(E20:E274)</f>
        <v>0</v>
      </c>
      <c r="F19" s="73">
        <f>SUM(F20:F274)</f>
        <v>1</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2"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2"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3224</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70" t="s">
        <v>32</v>
      </c>
      <c r="B275" s="371"/>
      <c r="C275" s="372"/>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70" t="s">
        <v>37</v>
      </c>
      <c r="B293" s="371"/>
      <c r="C293" s="372"/>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70" t="s">
        <v>36</v>
      </c>
      <c r="B296" s="371"/>
      <c r="C296" s="372"/>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70" t="s">
        <v>3296</v>
      </c>
      <c r="B298" s="371"/>
      <c r="C298" s="372"/>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YzwNY41V4mTS6P/Xnu8ozkIkMuNomN09FeUeuKfpjqCNEhGedbfohAbQ/O95LHFPjHgUDJt719hInxWkll3sOQ==" saltValue="k09XMuG+Mp7OCqts6/F8RA=="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5" t="s">
        <v>3298</v>
      </c>
      <c r="B1" s="385"/>
      <c r="C1" s="385"/>
    </row>
    <row r="2" spans="1:17" ht="33" customHeight="1" x14ac:dyDescent="0.2">
      <c r="A2" s="386" t="s">
        <v>3299</v>
      </c>
      <c r="B2" s="387"/>
      <c r="C2" s="378"/>
      <c r="D2" s="4"/>
      <c r="E2" s="4"/>
      <c r="F2" s="4"/>
      <c r="G2" s="4"/>
      <c r="H2" s="4"/>
      <c r="I2" s="4"/>
      <c r="J2" s="4"/>
      <c r="K2" s="4"/>
      <c r="L2" s="4"/>
      <c r="M2" s="4"/>
      <c r="N2" s="4"/>
      <c r="O2" s="4"/>
      <c r="P2" s="4"/>
      <c r="Q2" s="4"/>
    </row>
    <row r="3" spans="1:17" ht="18.75" customHeight="1" x14ac:dyDescent="0.2">
      <c r="A3" s="42" t="s">
        <v>3300</v>
      </c>
      <c r="B3" s="388" t="s">
        <v>3301</v>
      </c>
      <c r="C3" s="378"/>
      <c r="D3" s="4"/>
      <c r="E3" s="4"/>
      <c r="F3" s="4"/>
      <c r="G3" s="4"/>
      <c r="H3" s="4"/>
      <c r="I3" s="4"/>
      <c r="J3" s="4"/>
      <c r="K3" s="4"/>
      <c r="L3" s="4"/>
      <c r="M3" s="4"/>
      <c r="N3" s="4"/>
      <c r="O3" s="4"/>
      <c r="P3" s="4"/>
      <c r="Q3" s="4"/>
    </row>
    <row r="4" spans="1:17" ht="37.5" hidden="1" customHeight="1" x14ac:dyDescent="0.2">
      <c r="A4" s="43" t="s">
        <v>3302</v>
      </c>
      <c r="B4" s="382" t="s">
        <v>3303</v>
      </c>
      <c r="C4" s="378"/>
      <c r="D4" s="4"/>
      <c r="E4" s="4"/>
      <c r="F4" s="4"/>
      <c r="G4" s="4"/>
      <c r="H4" s="4"/>
      <c r="I4" s="4"/>
      <c r="J4" s="4"/>
      <c r="K4" s="4"/>
      <c r="L4" s="4"/>
      <c r="M4" s="4"/>
      <c r="N4" s="4"/>
      <c r="O4" s="4"/>
      <c r="P4" s="4"/>
      <c r="Q4" s="4"/>
    </row>
    <row r="5" spans="1:17" ht="48" hidden="1" customHeight="1" x14ac:dyDescent="0.2">
      <c r="A5" s="43" t="s">
        <v>3302</v>
      </c>
      <c r="B5" s="382" t="s">
        <v>3304</v>
      </c>
      <c r="C5" s="378"/>
      <c r="D5" s="4"/>
      <c r="E5" s="4"/>
      <c r="F5" s="4"/>
      <c r="G5" s="4"/>
      <c r="H5" s="4"/>
      <c r="I5" s="4"/>
      <c r="J5" s="4"/>
      <c r="K5" s="4"/>
      <c r="L5" s="4"/>
      <c r="M5" s="4"/>
      <c r="N5" s="4"/>
      <c r="O5" s="4"/>
      <c r="P5" s="4"/>
      <c r="Q5" s="4"/>
    </row>
    <row r="6" spans="1:17" ht="59.25" hidden="1" customHeight="1" x14ac:dyDescent="0.2">
      <c r="A6" s="43" t="s">
        <v>3302</v>
      </c>
      <c r="B6" s="382" t="s">
        <v>3305</v>
      </c>
      <c r="C6" s="378"/>
      <c r="D6" s="4"/>
      <c r="E6" s="4"/>
      <c r="F6" s="4"/>
      <c r="G6" s="4"/>
      <c r="H6" s="4"/>
      <c r="I6" s="4"/>
      <c r="J6" s="4"/>
      <c r="K6" s="4"/>
      <c r="L6" s="4"/>
      <c r="M6" s="4"/>
      <c r="N6" s="4"/>
      <c r="O6" s="4"/>
      <c r="P6" s="4"/>
      <c r="Q6" s="4"/>
    </row>
    <row r="7" spans="1:17" ht="48" hidden="1" customHeight="1" x14ac:dyDescent="0.2">
      <c r="A7" s="43" t="s">
        <v>3306</v>
      </c>
      <c r="B7" s="382" t="s">
        <v>3307</v>
      </c>
      <c r="C7" s="378"/>
      <c r="D7" s="4"/>
      <c r="E7" s="4"/>
      <c r="F7" s="4"/>
      <c r="G7" s="4"/>
      <c r="H7" s="4"/>
      <c r="I7" s="4"/>
      <c r="J7" s="4"/>
      <c r="K7" s="4"/>
      <c r="L7" s="4"/>
      <c r="M7" s="4"/>
      <c r="N7" s="4"/>
      <c r="O7" s="4"/>
      <c r="P7" s="4"/>
      <c r="Q7" s="4"/>
    </row>
    <row r="8" spans="1:17" ht="41.25" hidden="1" customHeight="1" x14ac:dyDescent="0.2">
      <c r="A8" s="43" t="s">
        <v>3308</v>
      </c>
      <c r="B8" s="382" t="s">
        <v>3309</v>
      </c>
      <c r="C8" s="378"/>
      <c r="D8" s="4"/>
      <c r="E8" s="4"/>
      <c r="F8" s="4"/>
      <c r="G8" s="4"/>
      <c r="H8" s="4"/>
      <c r="I8" s="4"/>
      <c r="J8" s="4"/>
      <c r="K8" s="4"/>
      <c r="L8" s="4"/>
      <c r="M8" s="4"/>
      <c r="N8" s="4"/>
      <c r="O8" s="4"/>
      <c r="P8" s="4"/>
      <c r="Q8" s="4"/>
    </row>
    <row r="9" spans="1:17" ht="59.25" hidden="1" customHeight="1" x14ac:dyDescent="0.2">
      <c r="A9" s="43" t="s">
        <v>3310</v>
      </c>
      <c r="B9" s="382" t="s">
        <v>3311</v>
      </c>
      <c r="C9" s="378"/>
      <c r="D9" s="4"/>
      <c r="E9" s="4"/>
      <c r="F9" s="4"/>
      <c r="G9" s="4"/>
      <c r="H9" s="4"/>
      <c r="I9" s="4"/>
      <c r="J9" s="4"/>
      <c r="K9" s="4"/>
      <c r="L9" s="4"/>
      <c r="M9" s="4"/>
      <c r="N9" s="4"/>
      <c r="O9" s="4"/>
      <c r="P9" s="4"/>
      <c r="Q9" s="4"/>
    </row>
    <row r="10" spans="1:17" ht="61.5" hidden="1" customHeight="1" x14ac:dyDescent="0.2">
      <c r="A10" s="43" t="s">
        <v>3310</v>
      </c>
      <c r="B10" s="382" t="s">
        <v>3312</v>
      </c>
      <c r="C10" s="378"/>
      <c r="D10" s="4"/>
      <c r="E10" s="4"/>
      <c r="F10" s="4"/>
      <c r="G10" s="4"/>
      <c r="H10" s="4"/>
      <c r="I10" s="4"/>
      <c r="J10" s="4"/>
      <c r="K10" s="4"/>
      <c r="L10" s="4"/>
      <c r="M10" s="4"/>
      <c r="N10" s="4"/>
      <c r="O10" s="4"/>
      <c r="P10" s="4"/>
      <c r="Q10" s="4"/>
    </row>
    <row r="11" spans="1:17" ht="43.5" hidden="1" customHeight="1" x14ac:dyDescent="0.2">
      <c r="A11" s="43" t="s">
        <v>3310</v>
      </c>
      <c r="B11" s="382" t="s">
        <v>3313</v>
      </c>
      <c r="C11" s="378"/>
      <c r="D11" s="4"/>
      <c r="E11" s="4"/>
      <c r="F11" s="4"/>
      <c r="G11" s="4"/>
      <c r="H11" s="4"/>
      <c r="I11" s="4"/>
      <c r="J11" s="4"/>
      <c r="K11" s="4"/>
      <c r="L11" s="4"/>
      <c r="M11" s="4"/>
      <c r="N11" s="4"/>
      <c r="O11" s="4"/>
      <c r="P11" s="4"/>
      <c r="Q11" s="4"/>
    </row>
    <row r="12" spans="1:17" ht="27.75" hidden="1" customHeight="1" x14ac:dyDescent="0.2">
      <c r="A12" s="43" t="s">
        <v>3314</v>
      </c>
      <c r="B12" s="382" t="s">
        <v>3315</v>
      </c>
      <c r="C12" s="378"/>
      <c r="D12" s="4"/>
      <c r="E12" s="4"/>
      <c r="F12" s="4"/>
      <c r="G12" s="4"/>
      <c r="H12" s="4"/>
      <c r="I12" s="4"/>
      <c r="J12" s="4"/>
      <c r="K12" s="4"/>
      <c r="L12" s="4"/>
      <c r="M12" s="4"/>
      <c r="N12" s="4"/>
      <c r="O12" s="4"/>
      <c r="P12" s="4"/>
      <c r="Q12" s="4"/>
    </row>
    <row r="13" spans="1:17" ht="27.75" hidden="1" customHeight="1" x14ac:dyDescent="0.2">
      <c r="A13" s="43" t="s">
        <v>3316</v>
      </c>
      <c r="B13" s="382" t="s">
        <v>3317</v>
      </c>
      <c r="C13" s="378"/>
      <c r="D13" s="4"/>
      <c r="E13" s="4"/>
      <c r="F13" s="4"/>
      <c r="G13" s="4"/>
      <c r="H13" s="4"/>
      <c r="I13" s="4"/>
      <c r="J13" s="4"/>
      <c r="K13" s="4"/>
      <c r="L13" s="4"/>
      <c r="M13" s="4"/>
      <c r="N13" s="4"/>
      <c r="O13" s="4"/>
      <c r="P13" s="4"/>
      <c r="Q13" s="4"/>
    </row>
    <row r="14" spans="1:17" ht="45.75" hidden="1" customHeight="1" x14ac:dyDescent="0.2">
      <c r="A14" s="43" t="s">
        <v>3318</v>
      </c>
      <c r="B14" s="382" t="s">
        <v>3319</v>
      </c>
      <c r="C14" s="378"/>
      <c r="D14" s="4"/>
      <c r="E14" s="4"/>
      <c r="F14" s="4"/>
      <c r="G14" s="4"/>
      <c r="H14" s="4"/>
      <c r="I14" s="4"/>
      <c r="J14" s="4"/>
      <c r="K14" s="4"/>
      <c r="L14" s="4"/>
      <c r="M14" s="4"/>
      <c r="N14" s="4"/>
      <c r="O14" s="4"/>
      <c r="P14" s="4"/>
      <c r="Q14" s="4"/>
    </row>
    <row r="15" spans="1:17" ht="45.75" hidden="1" customHeight="1" x14ac:dyDescent="0.2">
      <c r="A15" s="43" t="s">
        <v>3320</v>
      </c>
      <c r="B15" s="382" t="s">
        <v>3321</v>
      </c>
      <c r="C15" s="378"/>
      <c r="D15" s="4"/>
      <c r="E15" s="4"/>
      <c r="F15" s="4"/>
      <c r="G15" s="4"/>
      <c r="H15" s="4"/>
      <c r="I15" s="4"/>
      <c r="J15" s="4"/>
      <c r="K15" s="4"/>
      <c r="L15" s="4"/>
      <c r="M15" s="4"/>
      <c r="N15" s="4"/>
      <c r="O15" s="4"/>
      <c r="P15" s="4"/>
      <c r="Q15" s="4"/>
    </row>
    <row r="16" spans="1:17" ht="51" hidden="1" customHeight="1" x14ac:dyDescent="0.2">
      <c r="A16" s="43" t="s">
        <v>3322</v>
      </c>
      <c r="B16" s="382" t="s">
        <v>3323</v>
      </c>
      <c r="C16" s="378"/>
      <c r="D16" s="4"/>
      <c r="E16" s="4"/>
      <c r="F16" s="4"/>
      <c r="G16" s="4"/>
      <c r="H16" s="4"/>
      <c r="I16" s="4"/>
      <c r="J16" s="4"/>
      <c r="K16" s="4"/>
      <c r="L16" s="4"/>
      <c r="M16" s="4"/>
      <c r="N16" s="4"/>
      <c r="O16" s="4"/>
      <c r="P16" s="4"/>
      <c r="Q16" s="4"/>
    </row>
    <row r="17" spans="1:17" ht="27.75" hidden="1" customHeight="1" x14ac:dyDescent="0.2">
      <c r="A17" s="43" t="s">
        <v>3324</v>
      </c>
      <c r="B17" s="382" t="s">
        <v>3325</v>
      </c>
      <c r="C17" s="378"/>
      <c r="D17" s="4"/>
      <c r="E17" s="4"/>
      <c r="F17" s="4"/>
      <c r="G17" s="4"/>
      <c r="H17" s="4"/>
      <c r="I17" s="4"/>
      <c r="J17" s="4"/>
      <c r="K17" s="4"/>
      <c r="L17" s="4"/>
      <c r="M17" s="4"/>
      <c r="N17" s="4"/>
      <c r="O17" s="4"/>
      <c r="P17" s="4"/>
      <c r="Q17" s="4"/>
    </row>
    <row r="18" spans="1:17" ht="27.75" hidden="1" customHeight="1" x14ac:dyDescent="0.2">
      <c r="A18" s="43" t="s">
        <v>3326</v>
      </c>
      <c r="B18" s="382" t="s">
        <v>3327</v>
      </c>
      <c r="C18" s="378"/>
      <c r="D18" s="4"/>
      <c r="E18" s="4"/>
      <c r="F18" s="4"/>
      <c r="G18" s="4"/>
      <c r="H18" s="4"/>
      <c r="I18" s="4"/>
      <c r="J18" s="4"/>
      <c r="K18" s="4"/>
      <c r="L18" s="4"/>
      <c r="M18" s="4"/>
      <c r="N18" s="4"/>
      <c r="O18" s="4"/>
      <c r="P18" s="4"/>
      <c r="Q18" s="4"/>
    </row>
    <row r="19" spans="1:17" ht="45" hidden="1" customHeight="1" x14ac:dyDescent="0.2">
      <c r="A19" s="43" t="s">
        <v>3326</v>
      </c>
      <c r="B19" s="382" t="s">
        <v>3328</v>
      </c>
      <c r="C19" s="378"/>
      <c r="D19" s="4"/>
      <c r="E19" s="4"/>
      <c r="F19" s="4"/>
      <c r="G19" s="4"/>
      <c r="H19" s="4"/>
      <c r="I19" s="4"/>
      <c r="J19" s="4"/>
      <c r="K19" s="4"/>
      <c r="L19" s="4"/>
      <c r="M19" s="4"/>
      <c r="N19" s="4"/>
      <c r="O19" s="4"/>
      <c r="P19" s="4"/>
      <c r="Q19" s="4"/>
    </row>
    <row r="20" spans="1:17" ht="45" hidden="1" customHeight="1" x14ac:dyDescent="0.2">
      <c r="A20" s="43" t="s">
        <v>3329</v>
      </c>
      <c r="B20" s="382" t="s">
        <v>3330</v>
      </c>
      <c r="C20" s="378"/>
      <c r="D20" s="4"/>
      <c r="E20" s="4"/>
      <c r="F20" s="4"/>
      <c r="G20" s="4"/>
      <c r="H20" s="4"/>
      <c r="I20" s="4"/>
      <c r="J20" s="4"/>
      <c r="K20" s="4"/>
      <c r="L20" s="4"/>
      <c r="M20" s="4"/>
      <c r="N20" s="4"/>
      <c r="O20" s="4"/>
      <c r="P20" s="4"/>
      <c r="Q20" s="4"/>
    </row>
    <row r="21" spans="1:17" ht="30" hidden="1" customHeight="1" x14ac:dyDescent="0.2">
      <c r="A21" s="43" t="s">
        <v>3331</v>
      </c>
      <c r="B21" s="382" t="s">
        <v>3332</v>
      </c>
      <c r="C21" s="378"/>
      <c r="D21" s="4"/>
      <c r="E21" s="4"/>
      <c r="F21" s="4"/>
      <c r="G21" s="4"/>
      <c r="H21" s="4"/>
      <c r="I21" s="4"/>
      <c r="J21" s="4"/>
      <c r="K21" s="4"/>
      <c r="L21" s="4"/>
      <c r="M21" s="4"/>
      <c r="N21" s="4"/>
      <c r="O21" s="4"/>
      <c r="P21" s="4"/>
      <c r="Q21" s="4"/>
    </row>
    <row r="22" spans="1:17" ht="30" hidden="1" customHeight="1" x14ac:dyDescent="0.2">
      <c r="A22" s="43" t="s">
        <v>3333</v>
      </c>
      <c r="B22" s="382" t="s">
        <v>3334</v>
      </c>
      <c r="C22" s="378"/>
      <c r="D22" s="4"/>
      <c r="E22" s="4"/>
      <c r="F22" s="4"/>
      <c r="G22" s="4"/>
      <c r="H22" s="4"/>
      <c r="I22" s="4"/>
      <c r="J22" s="4"/>
      <c r="K22" s="4"/>
      <c r="L22" s="4"/>
      <c r="M22" s="4"/>
      <c r="N22" s="4"/>
      <c r="O22" s="4"/>
      <c r="P22" s="4"/>
      <c r="Q22" s="4"/>
    </row>
    <row r="23" spans="1:17" ht="30" hidden="1" customHeight="1" x14ac:dyDescent="0.2">
      <c r="A23" s="43" t="s">
        <v>3335</v>
      </c>
      <c r="B23" s="382" t="s">
        <v>3336</v>
      </c>
      <c r="C23" s="378"/>
      <c r="D23" s="4"/>
      <c r="E23" s="4"/>
      <c r="F23" s="4"/>
      <c r="G23" s="4"/>
      <c r="H23" s="4"/>
      <c r="I23" s="4"/>
      <c r="J23" s="4"/>
      <c r="K23" s="4"/>
      <c r="L23" s="4"/>
      <c r="M23" s="4"/>
      <c r="N23" s="4"/>
      <c r="O23" s="4"/>
      <c r="P23" s="4"/>
      <c r="Q23" s="4"/>
    </row>
    <row r="24" spans="1:17" ht="30" hidden="1" customHeight="1" x14ac:dyDescent="0.2">
      <c r="A24" s="43" t="s">
        <v>3337</v>
      </c>
      <c r="B24" s="382" t="s">
        <v>3338</v>
      </c>
      <c r="C24" s="378"/>
      <c r="D24" s="4"/>
      <c r="E24" s="4"/>
      <c r="F24" s="4"/>
      <c r="G24" s="4"/>
      <c r="H24" s="4"/>
      <c r="I24" s="4"/>
      <c r="J24" s="4"/>
      <c r="K24" s="4"/>
      <c r="L24" s="4"/>
      <c r="M24" s="4"/>
      <c r="N24" s="4"/>
      <c r="O24" s="4"/>
      <c r="P24" s="4"/>
      <c r="Q24" s="4"/>
    </row>
    <row r="25" spans="1:17" ht="30" hidden="1" customHeight="1" x14ac:dyDescent="0.2">
      <c r="A25" s="43" t="s">
        <v>3339</v>
      </c>
      <c r="B25" s="382" t="s">
        <v>3340</v>
      </c>
      <c r="C25" s="378"/>
      <c r="D25" s="4"/>
      <c r="E25" s="4"/>
      <c r="F25" s="4"/>
      <c r="G25" s="4"/>
      <c r="H25" s="4"/>
      <c r="I25" s="4"/>
      <c r="J25" s="4"/>
      <c r="K25" s="4"/>
      <c r="L25" s="4"/>
      <c r="M25" s="4"/>
      <c r="N25" s="4"/>
      <c r="O25" s="4"/>
      <c r="P25" s="4"/>
      <c r="Q25" s="4"/>
    </row>
    <row r="26" spans="1:17" ht="30" hidden="1" customHeight="1" x14ac:dyDescent="0.2">
      <c r="A26" s="43" t="s">
        <v>3341</v>
      </c>
      <c r="B26" s="382" t="s">
        <v>3342</v>
      </c>
      <c r="C26" s="378"/>
      <c r="D26" s="4"/>
      <c r="E26" s="4"/>
      <c r="F26" s="4"/>
      <c r="G26" s="4"/>
      <c r="H26" s="4"/>
      <c r="I26" s="4"/>
      <c r="J26" s="4"/>
      <c r="K26" s="4"/>
      <c r="L26" s="4"/>
      <c r="M26" s="4"/>
      <c r="N26" s="4"/>
      <c r="O26" s="4"/>
      <c r="P26" s="4"/>
      <c r="Q26" s="4"/>
    </row>
    <row r="27" spans="1:17" ht="70.5" hidden="1" customHeight="1" x14ac:dyDescent="0.2">
      <c r="A27" s="43" t="s">
        <v>3343</v>
      </c>
      <c r="B27" s="382" t="s">
        <v>3344</v>
      </c>
      <c r="C27" s="378"/>
      <c r="D27" s="4"/>
      <c r="E27" s="4"/>
      <c r="F27" s="4"/>
      <c r="G27" s="4"/>
      <c r="H27" s="4"/>
      <c r="I27" s="4"/>
      <c r="J27" s="4"/>
      <c r="K27" s="4"/>
      <c r="L27" s="4"/>
      <c r="M27" s="4"/>
      <c r="N27" s="4"/>
      <c r="O27" s="4"/>
      <c r="P27" s="4"/>
      <c r="Q27" s="4"/>
    </row>
    <row r="28" spans="1:17" ht="48" hidden="1" customHeight="1" x14ac:dyDescent="0.2">
      <c r="A28" s="43" t="s">
        <v>3345</v>
      </c>
      <c r="B28" s="382" t="s">
        <v>3346</v>
      </c>
      <c r="C28" s="378"/>
      <c r="D28" s="4"/>
      <c r="E28" s="4"/>
      <c r="F28" s="4"/>
      <c r="G28" s="4"/>
      <c r="H28" s="4"/>
      <c r="I28" s="4"/>
      <c r="J28" s="4"/>
      <c r="K28" s="4"/>
      <c r="L28" s="4"/>
      <c r="M28" s="4"/>
      <c r="N28" s="4"/>
      <c r="O28" s="4"/>
      <c r="P28" s="4"/>
      <c r="Q28" s="4"/>
    </row>
    <row r="29" spans="1:17" ht="100.5" hidden="1" customHeight="1" x14ac:dyDescent="0.2">
      <c r="A29" s="43" t="s">
        <v>3347</v>
      </c>
      <c r="B29" s="382" t="s">
        <v>3348</v>
      </c>
      <c r="C29" s="378"/>
      <c r="D29" s="4"/>
      <c r="E29" s="4"/>
      <c r="F29" s="4"/>
      <c r="G29" s="4"/>
      <c r="H29" s="4"/>
      <c r="I29" s="4"/>
      <c r="J29" s="4"/>
      <c r="K29" s="4"/>
      <c r="L29" s="4"/>
      <c r="M29" s="4"/>
      <c r="N29" s="4"/>
      <c r="O29" s="4"/>
      <c r="P29" s="4"/>
      <c r="Q29" s="4"/>
    </row>
    <row r="30" spans="1:17" ht="45" hidden="1" customHeight="1" x14ac:dyDescent="0.2">
      <c r="A30" s="43" t="s">
        <v>3349</v>
      </c>
      <c r="B30" s="382" t="s">
        <v>3350</v>
      </c>
      <c r="C30" s="378"/>
      <c r="D30" s="4"/>
      <c r="E30" s="4"/>
      <c r="F30" s="4"/>
      <c r="G30" s="4"/>
      <c r="H30" s="4"/>
      <c r="I30" s="4"/>
      <c r="J30" s="4"/>
      <c r="K30" s="4"/>
      <c r="L30" s="4"/>
      <c r="M30" s="4"/>
      <c r="N30" s="4"/>
      <c r="O30" s="4"/>
      <c r="P30" s="4"/>
      <c r="Q30" s="4"/>
    </row>
    <row r="31" spans="1:17" ht="45" hidden="1" customHeight="1" x14ac:dyDescent="0.2">
      <c r="A31" s="43" t="s">
        <v>3351</v>
      </c>
      <c r="B31" s="382" t="s">
        <v>3352</v>
      </c>
      <c r="C31" s="378"/>
      <c r="D31" s="4"/>
      <c r="E31" s="4"/>
      <c r="F31" s="4"/>
      <c r="G31" s="4"/>
      <c r="H31" s="4"/>
      <c r="I31" s="4"/>
      <c r="J31" s="4"/>
      <c r="K31" s="4"/>
      <c r="L31" s="4"/>
      <c r="M31" s="4"/>
      <c r="N31" s="4"/>
      <c r="O31" s="4"/>
      <c r="P31" s="4"/>
      <c r="Q31" s="4"/>
    </row>
    <row r="32" spans="1:17" ht="45" hidden="1" customHeight="1" x14ac:dyDescent="0.2">
      <c r="A32" s="43" t="s">
        <v>3353</v>
      </c>
      <c r="B32" s="382" t="s">
        <v>3354</v>
      </c>
      <c r="C32" s="378"/>
      <c r="D32" s="4"/>
      <c r="E32" s="4"/>
      <c r="F32" s="4"/>
      <c r="G32" s="4"/>
      <c r="H32" s="4"/>
      <c r="I32" s="4"/>
      <c r="J32" s="4"/>
      <c r="K32" s="4"/>
      <c r="L32" s="4"/>
      <c r="M32" s="4"/>
      <c r="N32" s="4"/>
      <c r="O32" s="4"/>
      <c r="P32" s="4"/>
      <c r="Q32" s="4"/>
    </row>
    <row r="33" spans="1:17" ht="72" hidden="1" customHeight="1" x14ac:dyDescent="0.2">
      <c r="A33" s="43" t="s">
        <v>3355</v>
      </c>
      <c r="B33" s="382" t="s">
        <v>3356</v>
      </c>
      <c r="C33" s="378"/>
      <c r="D33" s="4"/>
      <c r="E33" s="4"/>
      <c r="F33" s="4"/>
      <c r="G33" s="4"/>
      <c r="H33" s="4"/>
      <c r="I33" s="4"/>
      <c r="J33" s="4"/>
      <c r="K33" s="4"/>
      <c r="L33" s="4"/>
      <c r="M33" s="4"/>
      <c r="N33" s="4"/>
      <c r="O33" s="4"/>
      <c r="P33" s="4"/>
      <c r="Q33" s="4"/>
    </row>
    <row r="34" spans="1:17" ht="79.5" hidden="1" customHeight="1" x14ac:dyDescent="0.2">
      <c r="A34" s="43" t="s">
        <v>3357</v>
      </c>
      <c r="B34" s="382" t="s">
        <v>3358</v>
      </c>
      <c r="C34" s="378"/>
      <c r="D34" s="4"/>
      <c r="E34" s="4"/>
      <c r="F34" s="4"/>
      <c r="G34" s="4"/>
      <c r="H34" s="4"/>
      <c r="I34" s="4"/>
      <c r="J34" s="4"/>
      <c r="K34" s="4"/>
      <c r="L34" s="4"/>
      <c r="M34" s="4"/>
      <c r="N34" s="4"/>
      <c r="O34" s="4"/>
      <c r="P34" s="4"/>
      <c r="Q34" s="4"/>
    </row>
    <row r="35" spans="1:17" ht="70.5" hidden="1" customHeight="1" x14ac:dyDescent="0.2">
      <c r="A35" s="43" t="s">
        <v>3359</v>
      </c>
      <c r="B35" s="382" t="s">
        <v>3360</v>
      </c>
      <c r="C35" s="378"/>
      <c r="D35" s="4"/>
      <c r="E35" s="4"/>
      <c r="F35" s="4"/>
      <c r="G35" s="4"/>
      <c r="H35" s="4"/>
      <c r="I35" s="4"/>
      <c r="J35" s="4"/>
      <c r="K35" s="4"/>
      <c r="L35" s="4"/>
      <c r="M35" s="4"/>
      <c r="N35" s="4"/>
      <c r="O35" s="4"/>
      <c r="P35" s="4"/>
      <c r="Q35" s="4"/>
    </row>
    <row r="36" spans="1:17" ht="45.75" hidden="1" customHeight="1" x14ac:dyDescent="0.2">
      <c r="A36" s="43" t="s">
        <v>3361</v>
      </c>
      <c r="B36" s="382" t="s">
        <v>3362</v>
      </c>
      <c r="C36" s="378"/>
      <c r="D36" s="4"/>
      <c r="E36" s="4"/>
      <c r="F36" s="4"/>
      <c r="G36" s="4"/>
      <c r="H36" s="4"/>
      <c r="I36" s="4"/>
      <c r="J36" s="4"/>
      <c r="K36" s="4"/>
      <c r="L36" s="4"/>
      <c r="M36" s="4"/>
      <c r="N36" s="4"/>
      <c r="O36" s="4"/>
      <c r="P36" s="4"/>
      <c r="Q36" s="4"/>
    </row>
    <row r="37" spans="1:17" ht="54.75" hidden="1" customHeight="1" x14ac:dyDescent="0.2">
      <c r="A37" s="43" t="s">
        <v>3363</v>
      </c>
      <c r="B37" s="382" t="s">
        <v>3364</v>
      </c>
      <c r="C37" s="378"/>
      <c r="D37" s="4"/>
      <c r="E37" s="4"/>
      <c r="F37" s="4"/>
      <c r="G37" s="4"/>
      <c r="H37" s="4"/>
      <c r="I37" s="4"/>
      <c r="J37" s="4"/>
      <c r="K37" s="4"/>
      <c r="L37" s="4"/>
      <c r="M37" s="4"/>
      <c r="N37" s="4"/>
      <c r="O37" s="4"/>
      <c r="P37" s="4"/>
      <c r="Q37" s="4"/>
    </row>
    <row r="38" spans="1:17" ht="37.5" hidden="1" customHeight="1" x14ac:dyDescent="0.2">
      <c r="A38" s="43" t="s">
        <v>3365</v>
      </c>
      <c r="B38" s="382" t="s">
        <v>3366</v>
      </c>
      <c r="C38" s="378"/>
      <c r="D38" s="4"/>
      <c r="E38" s="4"/>
      <c r="F38" s="4"/>
      <c r="G38" s="4"/>
      <c r="H38" s="4"/>
      <c r="I38" s="4"/>
      <c r="J38" s="4"/>
      <c r="K38" s="4"/>
      <c r="L38" s="4"/>
      <c r="M38" s="4"/>
      <c r="N38" s="4"/>
      <c r="O38" s="4"/>
      <c r="P38" s="4"/>
      <c r="Q38" s="4"/>
    </row>
    <row r="39" spans="1:17" ht="61.5" hidden="1" customHeight="1" x14ac:dyDescent="0.2">
      <c r="A39" s="43" t="s">
        <v>3367</v>
      </c>
      <c r="B39" s="382" t="s">
        <v>3368</v>
      </c>
      <c r="C39" s="378"/>
      <c r="D39" s="4"/>
      <c r="E39" s="4"/>
      <c r="F39" s="4"/>
      <c r="G39" s="4"/>
      <c r="H39" s="4"/>
      <c r="I39" s="4"/>
      <c r="J39" s="4"/>
      <c r="K39" s="4"/>
      <c r="L39" s="4"/>
      <c r="M39" s="4"/>
      <c r="N39" s="4"/>
      <c r="O39" s="4"/>
      <c r="P39" s="4"/>
      <c r="Q39" s="4"/>
    </row>
    <row r="40" spans="1:17" ht="53.25" hidden="1" customHeight="1" x14ac:dyDescent="0.2">
      <c r="A40" s="43" t="s">
        <v>3369</v>
      </c>
      <c r="B40" s="382" t="s">
        <v>3370</v>
      </c>
      <c r="C40" s="378"/>
      <c r="D40" s="4"/>
      <c r="E40" s="4"/>
      <c r="F40" s="4"/>
      <c r="G40" s="4"/>
      <c r="H40" s="4"/>
      <c r="I40" s="4"/>
      <c r="J40" s="4"/>
      <c r="K40" s="4"/>
      <c r="L40" s="4"/>
      <c r="M40" s="4"/>
      <c r="N40" s="4"/>
      <c r="O40" s="4"/>
      <c r="P40" s="4"/>
      <c r="Q40" s="4"/>
    </row>
    <row r="41" spans="1:17" ht="73.5" hidden="1" customHeight="1" x14ac:dyDescent="0.2">
      <c r="A41" s="43" t="s">
        <v>3371</v>
      </c>
      <c r="B41" s="382" t="s">
        <v>3372</v>
      </c>
      <c r="C41" s="378"/>
      <c r="D41" s="4"/>
      <c r="E41" s="4"/>
      <c r="F41" s="4"/>
      <c r="G41" s="4"/>
      <c r="H41" s="4"/>
      <c r="I41" s="4"/>
      <c r="J41" s="4"/>
      <c r="K41" s="4"/>
      <c r="L41" s="4"/>
      <c r="M41" s="4"/>
      <c r="N41" s="4"/>
      <c r="O41" s="4"/>
      <c r="P41" s="4"/>
      <c r="Q41" s="4"/>
    </row>
    <row r="42" spans="1:17" ht="57.75" hidden="1" customHeight="1" x14ac:dyDescent="0.2">
      <c r="A42" s="43" t="s">
        <v>3373</v>
      </c>
      <c r="B42" s="382" t="s">
        <v>3374</v>
      </c>
      <c r="C42" s="378"/>
      <c r="D42" s="4"/>
      <c r="E42" s="4"/>
      <c r="F42" s="4"/>
      <c r="G42" s="4"/>
      <c r="H42" s="4"/>
      <c r="I42" s="4"/>
      <c r="J42" s="4"/>
      <c r="K42" s="4"/>
      <c r="L42" s="4"/>
      <c r="M42" s="4"/>
      <c r="N42" s="4"/>
      <c r="O42" s="4"/>
      <c r="P42" s="4"/>
      <c r="Q42" s="4"/>
    </row>
    <row r="43" spans="1:17" ht="84" hidden="1" customHeight="1" x14ac:dyDescent="0.2">
      <c r="A43" s="43" t="s">
        <v>3375</v>
      </c>
      <c r="B43" s="382" t="s">
        <v>3376</v>
      </c>
      <c r="C43" s="378"/>
      <c r="D43" s="4"/>
      <c r="E43" s="4"/>
      <c r="F43" s="4"/>
      <c r="G43" s="4"/>
      <c r="H43" s="4"/>
      <c r="I43" s="4"/>
      <c r="J43" s="4"/>
      <c r="K43" s="4"/>
      <c r="L43" s="4"/>
      <c r="M43" s="4"/>
      <c r="N43" s="4"/>
      <c r="O43" s="4"/>
      <c r="P43" s="4"/>
      <c r="Q43" s="4"/>
    </row>
    <row r="44" spans="1:17" ht="48" hidden="1" customHeight="1" x14ac:dyDescent="0.2">
      <c r="A44" s="43" t="s">
        <v>3377</v>
      </c>
      <c r="B44" s="382" t="s">
        <v>3378</v>
      </c>
      <c r="C44" s="378"/>
      <c r="D44" s="4"/>
      <c r="E44" s="4"/>
      <c r="F44" s="4"/>
      <c r="G44" s="4"/>
      <c r="H44" s="4"/>
      <c r="I44" s="4"/>
      <c r="J44" s="4"/>
      <c r="K44" s="4"/>
      <c r="L44" s="4"/>
      <c r="M44" s="4"/>
      <c r="N44" s="4"/>
      <c r="O44" s="4"/>
      <c r="P44" s="4"/>
      <c r="Q44" s="4"/>
    </row>
    <row r="45" spans="1:17" ht="57" hidden="1" customHeight="1" x14ac:dyDescent="0.2">
      <c r="A45" s="43" t="s">
        <v>3379</v>
      </c>
      <c r="B45" s="382" t="s">
        <v>3380</v>
      </c>
      <c r="C45" s="378"/>
      <c r="D45" s="4"/>
      <c r="E45" s="4"/>
      <c r="F45" s="4"/>
      <c r="G45" s="4"/>
      <c r="H45" s="4"/>
      <c r="I45" s="4"/>
      <c r="J45" s="4"/>
      <c r="K45" s="4"/>
      <c r="L45" s="4"/>
      <c r="M45" s="4"/>
      <c r="N45" s="4"/>
      <c r="O45" s="4"/>
      <c r="P45" s="4"/>
      <c r="Q45" s="4"/>
    </row>
    <row r="46" spans="1:17" ht="73.5" hidden="1" customHeight="1" x14ac:dyDescent="0.2">
      <c r="A46" s="43" t="s">
        <v>3381</v>
      </c>
      <c r="B46" s="383" t="s">
        <v>3382</v>
      </c>
      <c r="C46" s="378"/>
      <c r="D46" s="41"/>
      <c r="E46" s="4"/>
      <c r="F46" s="4"/>
      <c r="G46" s="4"/>
      <c r="H46" s="4"/>
      <c r="I46" s="4"/>
      <c r="J46" s="4"/>
      <c r="K46" s="4"/>
      <c r="L46" s="4"/>
      <c r="M46" s="4"/>
      <c r="N46" s="4"/>
      <c r="O46" s="4"/>
      <c r="P46" s="4"/>
      <c r="Q46" s="4"/>
    </row>
    <row r="47" spans="1:17" ht="66" hidden="1" customHeight="1" x14ac:dyDescent="0.2">
      <c r="A47" s="48" t="s">
        <v>3383</v>
      </c>
      <c r="B47" s="384" t="s">
        <v>3384</v>
      </c>
      <c r="C47" s="384"/>
      <c r="D47" s="4"/>
      <c r="E47" s="4"/>
      <c r="F47" s="4"/>
      <c r="G47" s="4"/>
      <c r="H47" s="4"/>
      <c r="I47" s="4"/>
      <c r="J47" s="4"/>
      <c r="K47" s="4"/>
      <c r="L47" s="4"/>
      <c r="M47" s="4"/>
      <c r="N47" s="4"/>
      <c r="O47" s="4"/>
      <c r="P47" s="4"/>
      <c r="Q47" s="4"/>
    </row>
    <row r="48" spans="1:17" ht="123.75" customHeight="1" x14ac:dyDescent="0.2">
      <c r="A48" s="271" t="s">
        <v>3385</v>
      </c>
      <c r="B48" s="381" t="s">
        <v>3386</v>
      </c>
      <c r="C48" s="380"/>
      <c r="D48" s="4"/>
      <c r="E48" s="4"/>
      <c r="F48" s="4"/>
      <c r="G48" s="4"/>
      <c r="H48" s="4"/>
      <c r="I48" s="4"/>
      <c r="J48" s="4"/>
      <c r="K48" s="4"/>
      <c r="L48" s="4"/>
      <c r="M48" s="4"/>
      <c r="N48" s="4"/>
      <c r="O48" s="4"/>
      <c r="P48" s="4"/>
      <c r="Q48" s="4"/>
    </row>
    <row r="49" spans="1:17" ht="34.5" customHeight="1" x14ac:dyDescent="0.2">
      <c r="A49" s="271" t="s">
        <v>3387</v>
      </c>
      <c r="B49" s="379" t="s">
        <v>3388</v>
      </c>
      <c r="C49" s="380"/>
      <c r="D49" s="4"/>
      <c r="E49" s="4"/>
      <c r="F49" s="4"/>
      <c r="G49" s="4"/>
      <c r="H49" s="4"/>
      <c r="I49" s="4"/>
      <c r="J49" s="4"/>
      <c r="K49" s="4"/>
      <c r="L49" s="4"/>
      <c r="M49" s="4"/>
      <c r="N49" s="4"/>
      <c r="O49" s="4"/>
      <c r="P49" s="4"/>
      <c r="Q49" s="4"/>
    </row>
    <row r="50" spans="1:17" ht="34.5" customHeight="1" x14ac:dyDescent="0.2">
      <c r="A50" s="271" t="s">
        <v>3389</v>
      </c>
      <c r="B50" s="379" t="s">
        <v>3390</v>
      </c>
      <c r="C50" s="380"/>
      <c r="D50" s="4"/>
      <c r="E50" s="4"/>
      <c r="F50" s="4"/>
      <c r="G50" s="4"/>
      <c r="H50" s="4"/>
      <c r="I50" s="4"/>
      <c r="J50" s="4"/>
      <c r="K50" s="4"/>
      <c r="L50" s="4"/>
      <c r="M50" s="4"/>
      <c r="N50" s="4"/>
      <c r="O50" s="4"/>
      <c r="P50" s="4"/>
      <c r="Q50" s="4"/>
    </row>
    <row r="51" spans="1:17" ht="31.5" customHeight="1" x14ac:dyDescent="0.2">
      <c r="A51" s="313" t="s">
        <v>3391</v>
      </c>
      <c r="B51" s="377" t="s">
        <v>3392</v>
      </c>
      <c r="C51" s="378"/>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Racunovodstvo4</cp:lastModifiedBy>
  <cp:lastPrinted>2023-01-27T10:53:49Z</cp:lastPrinted>
  <dcterms:created xsi:type="dcterms:W3CDTF">2022-04-01T05:14:30Z</dcterms:created>
  <dcterms:modified xsi:type="dcterms:W3CDTF">2023-01-31T07:15:31Z</dcterms:modified>
</cp:coreProperties>
</file>